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споряжение в КС освещение\Распоряжение в КС освещение\"/>
    </mc:Choice>
  </mc:AlternateContent>
  <bookViews>
    <workbookView xWindow="-105" yWindow="-105" windowWidth="23250" windowHeight="12720" tabRatio="794" activeTab="1"/>
  </bookViews>
  <sheets>
    <sheet name="1_Объекты НО (недвижимое)" sheetId="7" r:id="rId1"/>
    <sheet name="1_Объекты НО (движимое) (2)" sheetId="10" r:id="rId2"/>
    <sheet name="2_Технические показатели" sheetId="9" r:id="rId3"/>
    <sheet name="3_Новое строительство" sheetId="5" r:id="rId4"/>
    <sheet name="4_АХП" sheetId="6" r:id="rId5"/>
    <sheet name="5_График включения НО" sheetId="3" r:id="rId6"/>
    <sheet name="6_Годовое потребление" sheetId="4" r:id="rId7"/>
  </sheets>
  <definedNames>
    <definedName name="_xlnm._FilterDatabase" localSheetId="1" hidden="1">'1_Объекты НО (движимое) (2)'!$A$4:$H$414</definedName>
    <definedName name="_xlnm.Print_Area" localSheetId="1">'1_Объекты НО (движимое) (2)'!$A$1:$J$414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4" i="10" l="1"/>
  <c r="H414" i="10"/>
  <c r="I386" i="10"/>
  <c r="H386" i="10"/>
  <c r="F383" i="10"/>
  <c r="F382" i="10"/>
  <c r="F381" i="10"/>
  <c r="F380" i="10"/>
  <c r="F379" i="10"/>
  <c r="F378" i="10"/>
  <c r="F377" i="10"/>
  <c r="F376" i="10"/>
  <c r="F374" i="10"/>
  <c r="F373" i="10"/>
  <c r="F372" i="10"/>
  <c r="F369" i="10"/>
  <c r="F368" i="10"/>
  <c r="F366" i="10"/>
  <c r="F365" i="10"/>
  <c r="F364" i="10"/>
  <c r="F363" i="10"/>
  <c r="F362" i="10"/>
  <c r="F361" i="10"/>
  <c r="F360" i="10"/>
  <c r="F359" i="10"/>
  <c r="F358" i="10"/>
  <c r="F357" i="10"/>
  <c r="F356" i="10"/>
  <c r="F355" i="10"/>
  <c r="F354" i="10"/>
  <c r="F353" i="10"/>
  <c r="F351" i="10"/>
  <c r="F350" i="10"/>
  <c r="F349" i="10"/>
  <c r="F348" i="10"/>
  <c r="F347" i="10"/>
  <c r="F346" i="10"/>
  <c r="F345" i="10"/>
  <c r="F344" i="10"/>
  <c r="F343" i="10"/>
  <c r="F342" i="10"/>
  <c r="F341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0" i="10"/>
  <c r="F319" i="10"/>
  <c r="F318" i="10"/>
  <c r="F317" i="10"/>
  <c r="F316" i="10"/>
  <c r="F315" i="10"/>
  <c r="F314" i="10"/>
  <c r="F313" i="10"/>
  <c r="F312" i="10"/>
  <c r="F311" i="10"/>
  <c r="F310" i="10"/>
  <c r="F309" i="10"/>
  <c r="F308" i="10"/>
  <c r="F307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F282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6" i="10"/>
  <c r="F225" i="10"/>
  <c r="F224" i="10"/>
  <c r="F223" i="10"/>
  <c r="F220" i="10"/>
  <c r="F219" i="10"/>
  <c r="F218" i="10"/>
  <c r="F217" i="10"/>
  <c r="F216" i="10"/>
  <c r="F215" i="10"/>
  <c r="F213" i="10"/>
  <c r="F212" i="10"/>
  <c r="F211" i="10"/>
  <c r="F210" i="10"/>
  <c r="F209" i="10"/>
  <c r="F208" i="10"/>
  <c r="F207" i="10"/>
  <c r="F206" i="10"/>
  <c r="F205" i="10"/>
  <c r="F204" i="10"/>
  <c r="F202" i="10"/>
  <c r="F201" i="10"/>
  <c r="F200" i="10"/>
  <c r="F199" i="10"/>
  <c r="F198" i="10"/>
  <c r="F197" i="10"/>
  <c r="F196" i="10"/>
  <c r="F195" i="10"/>
  <c r="F194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4" i="10"/>
  <c r="F173" i="10"/>
  <c r="F172" i="10"/>
  <c r="F171" i="10"/>
  <c r="F170" i="10"/>
  <c r="F169" i="10"/>
  <c r="F168" i="10"/>
  <c r="F166" i="10"/>
  <c r="F165" i="10"/>
  <c r="F164" i="10"/>
  <c r="F163" i="10"/>
  <c r="F162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09" i="10"/>
  <c r="F108" i="10"/>
  <c r="F107" i="10"/>
  <c r="F106" i="10"/>
  <c r="F105" i="10"/>
  <c r="F104" i="10"/>
  <c r="F103" i="10"/>
  <c r="F102" i="10"/>
  <c r="F101" i="10"/>
  <c r="F100" i="10"/>
  <c r="F98" i="10"/>
  <c r="F97" i="10"/>
  <c r="F96" i="10"/>
  <c r="F95" i="10"/>
  <c r="F94" i="10"/>
  <c r="F93" i="10"/>
  <c r="F92" i="10"/>
  <c r="F91" i="10"/>
  <c r="F90" i="10"/>
  <c r="F89" i="10"/>
  <c r="F88" i="10"/>
  <c r="F86" i="10"/>
  <c r="F85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69" i="10"/>
  <c r="F68" i="10"/>
  <c r="F67" i="10"/>
  <c r="F65" i="10"/>
  <c r="F64" i="10"/>
  <c r="F63" i="10"/>
  <c r="F62" i="10"/>
  <c r="F61" i="10"/>
  <c r="F60" i="10"/>
  <c r="F59" i="10"/>
  <c r="F58" i="10"/>
  <c r="F56" i="10"/>
  <c r="F55" i="10"/>
  <c r="F54" i="10"/>
  <c r="F53" i="10"/>
  <c r="F52" i="10"/>
  <c r="F47" i="10"/>
  <c r="F46" i="10"/>
  <c r="F45" i="10"/>
  <c r="F44" i="10"/>
  <c r="F43" i="10"/>
  <c r="F42" i="10"/>
  <c r="F41" i="10"/>
  <c r="F35" i="10"/>
  <c r="F34" i="10"/>
  <c r="F33" i="10"/>
  <c r="F32" i="10"/>
  <c r="F31" i="10"/>
  <c r="F30" i="10"/>
  <c r="F29" i="10"/>
  <c r="F28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414" i="10" s="1"/>
  <c r="F6" i="10"/>
  <c r="D5" i="4" l="1"/>
  <c r="D17" i="4" s="1"/>
  <c r="D6" i="4"/>
  <c r="D7" i="4"/>
  <c r="D8" i="4"/>
  <c r="D9" i="4"/>
  <c r="D10" i="4"/>
  <c r="D11" i="4"/>
  <c r="D12" i="4"/>
  <c r="D13" i="4"/>
  <c r="D14" i="4"/>
  <c r="D15" i="4"/>
  <c r="D16" i="4"/>
  <c r="E17" i="4"/>
  <c r="J128" i="9" l="1"/>
  <c r="C17" i="4" l="1"/>
</calcChain>
</file>

<file path=xl/sharedStrings.xml><?xml version="1.0" encoding="utf-8"?>
<sst xmlns="http://schemas.openxmlformats.org/spreadsheetml/2006/main" count="960" uniqueCount="797">
  <si>
    <t>№ п/п</t>
  </si>
  <si>
    <t>Адресная привязка</t>
  </si>
  <si>
    <t>Всего</t>
  </si>
  <si>
    <t>в том числе</t>
  </si>
  <si>
    <t>СИП</t>
  </si>
  <si>
    <t>кабель в земле</t>
  </si>
  <si>
    <t xml:space="preserve">Дата </t>
  </si>
  <si>
    <t>Время включения</t>
  </si>
  <si>
    <t>Время отключения</t>
  </si>
  <si>
    <t>Продолжительность горения в темное время час, мин</t>
  </si>
  <si>
    <t>Продолжительность горения в темное время суток, час</t>
  </si>
  <si>
    <t>Итого за год:</t>
  </si>
  <si>
    <t>Месяц</t>
  </si>
  <si>
    <t>Часы горения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</si>
  <si>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</si>
  <si>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</si>
  <si>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</si>
  <si>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</si>
  <si>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</si>
  <si>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</si>
  <si>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</si>
  <si>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</si>
  <si>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</si>
  <si>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</si>
  <si>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</si>
  <si>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</si>
  <si>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</si>
  <si>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*Пример заполнения</t>
  </si>
  <si>
    <t>Приложение № 4</t>
  </si>
  <si>
    <t>Приложение № 2</t>
  </si>
  <si>
    <t>Приложение № 3</t>
  </si>
  <si>
    <t>Улица</t>
  </si>
  <si>
    <t>Категория улиц, дорог</t>
  </si>
  <si>
    <t>Протяженность сети</t>
  </si>
  <si>
    <t>Примечание</t>
  </si>
  <si>
    <t xml:space="preserve">     Улицы</t>
  </si>
  <si>
    <t xml:space="preserve">     Объекты садово-парковые</t>
  </si>
  <si>
    <t xml:space="preserve">     Дворовое освещение и внутриквартальные проезды</t>
  </si>
  <si>
    <t>Сводная таблица по АХП (архитектурно-художественной  подсветке) зданий</t>
  </si>
  <si>
    <t>Наименование объекта</t>
  </si>
  <si>
    <t>Функциональное назначение объекта</t>
  </si>
  <si>
    <t>Приложение №  5</t>
  </si>
  <si>
    <t>Приложение № 6</t>
  </si>
  <si>
    <t>Годовое потребление действующих светильников</t>
  </si>
  <si>
    <r>
      <t xml:space="preserve">Расчетное потребление электроэнергии действующих светильников, </t>
    </r>
    <r>
      <rPr>
        <sz val="12"/>
        <color indexed="8"/>
        <rFont val="Times New Roman"/>
        <family val="1"/>
        <charset val="204"/>
      </rPr>
      <t>кВт*ч.</t>
    </r>
  </si>
  <si>
    <t>Фактическое потребление электроэнергии действующих светильников, кВт*ч.</t>
  </si>
  <si>
    <t>Недвижимое имущество</t>
  </si>
  <si>
    <t>Реестровый номер</t>
  </si>
  <si>
    <t>Адрес</t>
  </si>
  <si>
    <t>Протяженность (в км)</t>
  </si>
  <si>
    <t>Стоимость балансовая (в руб.)</t>
  </si>
  <si>
    <t>Стоимость остаточная (в руб.)</t>
  </si>
  <si>
    <t>Процент износа</t>
  </si>
  <si>
    <t>1.2.01896</t>
  </si>
  <si>
    <t>Сеть освещения</t>
  </si>
  <si>
    <t>28:01:040717:112</t>
  </si>
  <si>
    <t>01-1003976</t>
  </si>
  <si>
    <t>28-28-01/019/2012-870 от 12.04.2012</t>
  </si>
  <si>
    <t>г Благовещенск, 717  квартал</t>
  </si>
  <si>
    <t>Номер кадастровый</t>
  </si>
  <si>
    <t>Номер инвентарный</t>
  </si>
  <si>
    <t>Год постройки</t>
  </si>
  <si>
    <t>Номер регистрации права муниципального образования</t>
  </si>
  <si>
    <t>Год выпуска</t>
  </si>
  <si>
    <t>Номер пункта питания</t>
  </si>
  <si>
    <t>Адрес пункта питания</t>
  </si>
  <si>
    <t>Гео координаты пункта питания</t>
  </si>
  <si>
    <t>Адрес объекта</t>
  </si>
  <si>
    <t>Тип СВТ</t>
  </si>
  <si>
    <t>Мощность СВТ, Вт</t>
  </si>
  <si>
    <t>Общее число СВТ</t>
  </si>
  <si>
    <t>Общее число опор</t>
  </si>
  <si>
    <t>Приложение № 1а</t>
  </si>
  <si>
    <t>Потребление ЭЭ за 2022 год, кВт/ч</t>
  </si>
  <si>
    <t>Объекты наружного освещения, находящиеся в муниципальной собственности города Свободный</t>
  </si>
  <si>
    <t>Технические показатели объектов наружного освещения, находящихся в муниципальной собственности города Свободный</t>
  </si>
  <si>
    <t>Сводная таблица по планируемым объектам нового строительства наружного освещения города Свободный (адресный перечень) по состоянию на ________</t>
  </si>
  <si>
    <t xml:space="preserve"> города Свободный (адресный перечень) по состоянию на ___________</t>
  </si>
  <si>
    <t>График включения и отключения установок наружного освещения на территории г. Свободный</t>
  </si>
  <si>
    <t>вкл/выкл происходит в зависимости от погодных условий.</t>
  </si>
  <si>
    <t>Примичание: уличное освещение подключеное от фоторелейного устровства,</t>
  </si>
  <si>
    <t>Продолжительность горения - 4019,02 час. в год.</t>
  </si>
  <si>
    <t>Улчное освещение</t>
  </si>
  <si>
    <t>от ТП № 70 по ул. Ленина</t>
  </si>
  <si>
    <t>- от М. Чесноковская  до Шевченко - 7 шт.</t>
  </si>
  <si>
    <t xml:space="preserve">- от Шевченко до Вокзальной - 5 шт. </t>
  </si>
  <si>
    <t xml:space="preserve">- от Вокзальной до Постышева -  7 шт. </t>
  </si>
  <si>
    <t xml:space="preserve">- от Постышева до Дзержинского - 6шт </t>
  </si>
  <si>
    <t>- от Дзержинского до Почтамтская - 6 шт.</t>
  </si>
  <si>
    <t>- от Почтамтской до Инженерной - 6 шт.</t>
  </si>
  <si>
    <t>- от Инженерной до Зейской - 6шт.</t>
  </si>
  <si>
    <t>от ТП № 70 по ул. Вокзальная</t>
  </si>
  <si>
    <t xml:space="preserve">- от ул. Ленина до ул. Мухина -7 шт. </t>
  </si>
  <si>
    <t>- от ул. Мухина до ул. Шатковского -6 шт.</t>
  </si>
  <si>
    <t>от ТП № 70 по ул. Постышева</t>
  </si>
  <si>
    <t>- от ул. Ленина до ул. Мухина - 7 шт .</t>
  </si>
  <si>
    <t>- от ул. Мухина до ул. Шатковского - 8 шт</t>
  </si>
  <si>
    <t xml:space="preserve">- от ул. Ленина до ул. Мухина - 9 шт. </t>
  </si>
  <si>
    <t xml:space="preserve">- от ул. Мухина до ул. Шатковского- 6 шт. </t>
  </si>
  <si>
    <t>от ТП № 70 по ул. Дзержинского</t>
  </si>
  <si>
    <t xml:space="preserve">- Инженерная - от ул. Мухина до Шатковского - 1 опора  </t>
  </si>
  <si>
    <t>от ТП № 70 по ул. Инженерная</t>
  </si>
  <si>
    <t>- от ул. Мухина до пер Мостового - 6 шт.</t>
  </si>
  <si>
    <t>- от пер. Мостового до ж/д переезда - 7шт.</t>
  </si>
  <si>
    <t>от ТП № 70 по ул. Зейская</t>
  </si>
  <si>
    <t>- от ул. Шевченко до ул. Вокзальная - 8шт</t>
  </si>
  <si>
    <t>- от Вокзального до Постышева - 4 шт.</t>
  </si>
  <si>
    <t>- от ул. Инженерная до ул. Зейская - 8 шт.</t>
  </si>
  <si>
    <t>от ТП № 70 по ул. Мухина</t>
  </si>
  <si>
    <t>от ТП № 70 по ул. Шатковского</t>
  </si>
  <si>
    <t>-  от Зейская  до К. Маркса - 11 шт.</t>
  </si>
  <si>
    <t xml:space="preserve">-  от К.Маркса до Кручинина - 11 шт. </t>
  </si>
  <si>
    <t xml:space="preserve">-  от Кручинина  до Управленческая - 18 шт. </t>
  </si>
  <si>
    <t xml:space="preserve">- от Управленческая  до 40 лет Октября -  12 шт. </t>
  </si>
  <si>
    <t>- от 40 лет Октября до пер. Парковый - 9 шт.</t>
  </si>
  <si>
    <t>- от пер. Парковый  до Репина - 3 шт.</t>
  </si>
  <si>
    <t>от ТП №  25 по ул. Ленина</t>
  </si>
  <si>
    <t>-  от ул. Мухина до ул. Шатковского - 7 шт.</t>
  </si>
  <si>
    <t>- от ул. Ленина до ул. Мухина - 5 шт.</t>
  </si>
  <si>
    <t xml:space="preserve">- от ул. Мухина до ж/д переезда - 5 шт. </t>
  </si>
  <si>
    <t xml:space="preserve">- от ул. Репина до школы. Искусств  - 3 шт. </t>
  </si>
  <si>
    <t xml:space="preserve">- от ул. Мухина до школы. Искусств  - 5 шт. </t>
  </si>
  <si>
    <t>- от ул. Ленина до ул. 50 лет Октября-5 шт</t>
  </si>
  <si>
    <t>от ТП №  25 по ул. Карла-Маркса</t>
  </si>
  <si>
    <t>от ТП №  25 по ул. Репина</t>
  </si>
  <si>
    <t>от ТП №  25 по ул. Мухина</t>
  </si>
  <si>
    <t>от ТП №  25 по ул. 40 лет Октября</t>
  </si>
  <si>
    <t>от ТП №  25 по ул. Управленческая</t>
  </si>
  <si>
    <t>- от ул. Ленина до  50 лет Октября - 6 шт.</t>
  </si>
  <si>
    <t>- от 50 лет Октября до Комсомольская - 4 шт.</t>
  </si>
  <si>
    <t xml:space="preserve"> - от ул. Комсомольская до ул. Подгорная - 7  шт.</t>
  </si>
  <si>
    <t>- от ул.Р. Крестьянской до Народной - 6 шт.</t>
  </si>
  <si>
    <t>- от пер. Почтамтского до Телецентра - 11 шт.</t>
  </si>
  <si>
    <t>от ТП №  2 по ул. Почтамтская</t>
  </si>
  <si>
    <t>- от ул. Почтамтская до ул. Инженерной - 8 шт.</t>
  </si>
  <si>
    <t xml:space="preserve">- от ул. Инженерная до ул. Зейская - 8 шт. </t>
  </si>
  <si>
    <t>- от ул. 50 лет Октября до ТП № 2 -2 шт.</t>
  </si>
  <si>
    <t xml:space="preserve">- от ул. Почтамтская до ул. Инженерная - 8 шт. </t>
  </si>
  <si>
    <t xml:space="preserve">- от ул. Инженерная до ул. Зейская - 7 шт. </t>
  </si>
  <si>
    <t xml:space="preserve">- от ул. Зейская до ул. К. Маркса - 9 шт. </t>
  </si>
  <si>
    <t xml:space="preserve">- от ул. Карла-Маркса до ул. Кручинина - 7 шт. </t>
  </si>
  <si>
    <t>- от ул.Кручинина до ул. Литвиновская - 7шт.</t>
  </si>
  <si>
    <t>- от ул. Литвиновская до ул. Управленческая - 11шт.</t>
  </si>
  <si>
    <t>от ТП №  2 по ул. 50 лет Октября</t>
  </si>
  <si>
    <t>от ТП №  2 по ул. Зейская</t>
  </si>
  <si>
    <t>от ТП №  2 по ул. Подгорная</t>
  </si>
  <si>
    <t>от ТП №  2 по ул. Литвиновская</t>
  </si>
  <si>
    <t>- от М. Чесноковского до Шевченко  - 7 шт.</t>
  </si>
  <si>
    <t>- Сквер от М.Чесноковского  до Шевченко -4шт.</t>
  </si>
  <si>
    <t>-  от Шевченко до Вокзальной  -  6 шт.</t>
  </si>
  <si>
    <t>- от Вокзальной до Постышева - 6 шт.</t>
  </si>
  <si>
    <t>-  от Постышева до Дзержинского  - 6 шт.</t>
  </si>
  <si>
    <t>- от Дзержинского до Почтамтская - 5 шт.</t>
  </si>
  <si>
    <t>- от Почтамтской до Инженерной -6 шт.</t>
  </si>
  <si>
    <t xml:space="preserve">- от Инженерной до Зейской - 6 шт.  </t>
  </si>
  <si>
    <t>от ТП № 44 по ул. Ленина</t>
  </si>
  <si>
    <t>- от ул.  Ленина до 50 лет Октября  - 5 шт.</t>
  </si>
  <si>
    <t>- от ул.50 лет октября до ул.Комсомольская-7шт.</t>
  </si>
  <si>
    <t>- от ул. Комсомольская до ул. Подгорная - 5 шт.</t>
  </si>
  <si>
    <t>- от ул.Почтамтской до ул. Инженерной - 5 шт.</t>
  </si>
  <si>
    <t>от ТП № 44 по ул. Вокзальная</t>
  </si>
  <si>
    <t>от ТП № 44 по ул. Инженерная</t>
  </si>
  <si>
    <t>от ТП № 44 по ул. Комсомольская</t>
  </si>
  <si>
    <t xml:space="preserve">- от Пионерская   до Советская  -  0 шт. </t>
  </si>
  <si>
    <t>- от Советская до Хабаровская -  0 шт.</t>
  </si>
  <si>
    <t>- от Хабаровской до Бульварной - 0 шт.</t>
  </si>
  <si>
    <t>- от Бульварной до Раздольной   - 0 шт.</t>
  </si>
  <si>
    <t>- от Раздольной  до  Первой линии  - 5 шт.</t>
  </si>
  <si>
    <t>- от Первой линии до Малиновского - 6 шт.</t>
  </si>
  <si>
    <t>от ТП № 109 по ул. Ленина</t>
  </si>
  <si>
    <t>- от ул. Мухина до Лермонтова  - 6шт.</t>
  </si>
  <si>
    <t>- от ул. Лермонтова до ул. Увальная - 5 шт.</t>
  </si>
  <si>
    <t>- от ул. Увальная до ул. Ремесленная - 5 шт.</t>
  </si>
  <si>
    <t xml:space="preserve">- от Ремесленной до ул.Прудовой - 4 шт. </t>
  </si>
  <si>
    <t xml:space="preserve">- от  Малиновского  до реки Ключевая-  6 шт. </t>
  </si>
  <si>
    <t xml:space="preserve">- от ул. Ленина до ТП №109 - 0 шт. </t>
  </si>
  <si>
    <t>- от ул. Ленина до ул. Мухина - 4 шт.</t>
  </si>
  <si>
    <t>- от ул. Мухина до ул. Лермонтова - 3 шт.</t>
  </si>
  <si>
    <t xml:space="preserve">- от ул. Хабаровская до ул. Советская - 3 шт. </t>
  </si>
  <si>
    <t>от ТП № 109 по ул. Пудовая</t>
  </si>
  <si>
    <t>от ТП № 109 по ул. М.Чесноковская</t>
  </si>
  <si>
    <t>от ТП № 109 по ул. Хабаровская</t>
  </si>
  <si>
    <t>от ТП № 109 по ул. Малиновского</t>
  </si>
  <si>
    <t>от ТП № 109 по ул. Лермонтова</t>
  </si>
  <si>
    <t>- от ул.40 лет Октября пер. Парковый - 9 шт.</t>
  </si>
  <si>
    <t>- от ул. Паркового до ул.Репина - 3 шт.</t>
  </si>
  <si>
    <t xml:space="preserve">- от ул. Репина до ул. Амурская - 12 шт. </t>
  </si>
  <si>
    <t>от ТП № 11 по ул. Ленина</t>
  </si>
  <si>
    <t xml:space="preserve">-  от ул. Медицинская до ул. Литвиновская -8 шт. </t>
  </si>
  <si>
    <t>-  от ул. Литвиновская до ул. Чехова  - 6 шт.</t>
  </si>
  <si>
    <t>- от ул. Чехова до пер. Зеленый - 5 шт.</t>
  </si>
  <si>
    <t>- от пер. Зелёный до 50 лет Октября - 6 шт.</t>
  </si>
  <si>
    <t xml:space="preserve">- от 50 лет Октября до Ленина - 4 шт. </t>
  </si>
  <si>
    <t>- от Ленина до Мухина - 6 шт.</t>
  </si>
  <si>
    <t xml:space="preserve">- от ул. 40 лет Октября до ул. Управленческая  - 5шт. </t>
  </si>
  <si>
    <t>от ТП № 11 по ул. 40 лет Октяя</t>
  </si>
  <si>
    <t>от ТП № 11 по ул. Мухина</t>
  </si>
  <si>
    <t>от ТП № 11 по ул. 50 лет Октября</t>
  </si>
  <si>
    <t>от ТП № 11 по пер. Зеленый</t>
  </si>
  <si>
    <t>- от ул. Зейская  до ул. К.Маркса  - 8 шт.</t>
  </si>
  <si>
    <t>- от ул. К.Маркса  до ул.Кручинина  и выход из ТП - 11 шт.</t>
  </si>
  <si>
    <t xml:space="preserve">- от ул.Кручинина  до ул. Управленческой -     12шт. </t>
  </si>
  <si>
    <t>от ТП № 18 по ул. 50 лет Октября</t>
  </si>
  <si>
    <t xml:space="preserve">-  от ул. 50 лет Октября  до пер. Зелёный -6 шт. </t>
  </si>
  <si>
    <t>-  от пер Зелёный  до ул. Чехова  - 6 шт.</t>
  </si>
  <si>
    <t>- от ул. Чехова до Литвиновской - 5 шт.</t>
  </si>
  <si>
    <t>от ул. Кручинина  до Управленческая  - 10 шт.</t>
  </si>
  <si>
    <t>от ТП № 18 по ул. Управленческая</t>
  </si>
  <si>
    <t>от ТП № 18 по пер. Зеленый</t>
  </si>
  <si>
    <t xml:space="preserve">- от ул. 50 лет Октября до пер. Зелёный   - 5шт. </t>
  </si>
  <si>
    <t>- от пер. Зелёный до ул. Чехова - 4 шт.</t>
  </si>
  <si>
    <t>- от ул. Чехова до ул. Литвиновская -  8 шт.</t>
  </si>
  <si>
    <t xml:space="preserve">- от 50 лет Октября до ул.Подгорная - 10шт. </t>
  </si>
  <si>
    <t>от ТП № 18 по ул. Кручинина</t>
  </si>
  <si>
    <t>от ТП № 18 по ул. Карла-Маркса</t>
  </si>
  <si>
    <t>- от дома Ветеранов  до ул. 1905года  - 9 шт.</t>
  </si>
  <si>
    <t>- от ул. 1095года до ул. Народная -8 шт.</t>
  </si>
  <si>
    <t xml:space="preserve">- от ул. Народная до ул. Интернациональная - 4 шт. </t>
  </si>
  <si>
    <t>- от ул.Интернациональная до Р.Крестьянская - 5 шт.</t>
  </si>
  <si>
    <t xml:space="preserve">- от ул. Р. Крестьянская до ул. Подгорная - 4шт. </t>
  </si>
  <si>
    <t>- от ул. Подгорная до ул. Комсомольская - 6 шт.</t>
  </si>
  <si>
    <t xml:space="preserve">- от ул. Комсомольская - до ул. 50 лет Октября -   5 шт. </t>
  </si>
  <si>
    <t>от ТП № 207 по ул. М.Чесоковская</t>
  </si>
  <si>
    <t>от ТП № 207 по ул. Пушкина</t>
  </si>
  <si>
    <t>- от ул. Комарова  до пер. Механический -  8шт.</t>
  </si>
  <si>
    <t xml:space="preserve">- от  пер.Механический  до пер. Строительный  - 6шт. </t>
  </si>
  <si>
    <t xml:space="preserve">- от пер. Строительный до ул. Новый Быт- 4 шт. </t>
  </si>
  <si>
    <t xml:space="preserve">- от  Новый быт до пер. Путевой  - 2шт </t>
  </si>
  <si>
    <t>- от пер. Путевой  до Некрасова - 3 шт.</t>
  </si>
  <si>
    <t>- от ул.Некрасова до Лазо - 6 шт.</t>
  </si>
  <si>
    <t>- от Лазо до пер. Театральный - 8 шт.</t>
  </si>
  <si>
    <t>- от пер. Театральный до ул. Матросова - 7 шт.</t>
  </si>
  <si>
    <t>- от ул. Станиславского до ул. ж/д переезда ВРЗ - 11 шт.</t>
  </si>
  <si>
    <t>от ТП № 91 по ул. Октябрьская</t>
  </si>
  <si>
    <t xml:space="preserve">- от  ул. Амурская до ул. Маяковского  -4 шт. </t>
  </si>
  <si>
    <t>- от ул.Маяковского до пер. Ореховый -5шт</t>
  </si>
  <si>
    <t>- от пер. Ореховый до ул. Деповская - 7 шт.</t>
  </si>
  <si>
    <t>- от ул. Деповская до ул. Октябрьская - 10 шт.</t>
  </si>
  <si>
    <t>- от ул.Октябрьская до пер.Строительный-12шт.</t>
  </si>
  <si>
    <t>- от пер. Ремонтный до пер. Путевой - 4 шт.</t>
  </si>
  <si>
    <t xml:space="preserve">- от пер. Путевой и до Сквера - 5 шт. </t>
  </si>
  <si>
    <t>от ТП № 91 по ул. Комарова</t>
  </si>
  <si>
    <t>- от ул. Октябрьская до ул. Орджоникидзе -9шт.</t>
  </si>
  <si>
    <t xml:space="preserve">- от пер. Механический до ул. Новый быт 11шт. </t>
  </si>
  <si>
    <t>- от ул. Новый быт до ул. Некрасова - 5 шт.</t>
  </si>
  <si>
    <t>- от ул. Октябрьская до пер. Театральный - 6шт.</t>
  </si>
  <si>
    <t>- от пер.Театральный до ул.Орджоникидзе -7шт.</t>
  </si>
  <si>
    <t xml:space="preserve">- от ул. Орджоникидзе до ул. Школьная - 5 шт.  </t>
  </si>
  <si>
    <t xml:space="preserve">- от ул. Октябрьская до ул. Комарова - 21 шт. </t>
  </si>
  <si>
    <t>от ТП № 91 по ул. Орджоникидзе</t>
  </si>
  <si>
    <t>от ТП № 91 по пер. Механический</t>
  </si>
  <si>
    <t>от ТП № 91 по ул. Некрасова</t>
  </si>
  <si>
    <t>от ТП № 91 Сквер "Топольки"</t>
  </si>
  <si>
    <t>- от ул. М.Чесноковская  до Шевченко-  5шт.</t>
  </si>
  <si>
    <t xml:space="preserve">- от ул. Шевченко до ул. Вокзальная - 6шт. </t>
  </si>
  <si>
    <t xml:space="preserve">- от ул. Вокзальная до ул.Постышева - 7 шт. </t>
  </si>
  <si>
    <t xml:space="preserve">- от ул. Постышева до ул. Дзержинского -7 шт. </t>
  </si>
  <si>
    <t>- от ул. Дзержинского до ул. Почтамтская - 7шт.</t>
  </si>
  <si>
    <t>от ТП № 84 по ул. 50 лет Октября</t>
  </si>
  <si>
    <t xml:space="preserve">- от  ул. 50 лет Октября  до ул.Ленина  -6 шт. </t>
  </si>
  <si>
    <t>- от ул. Ленина до ул. Мухина - 7 шт.</t>
  </si>
  <si>
    <t>- от ул. Мухина до ул. Шатковского - 6 шт.</t>
  </si>
  <si>
    <t>- от ул. Шатковского до вокзала ст. Свободный включая привокзальную площадь - 12 шт.</t>
  </si>
  <si>
    <t>- от ул. 50 лет октября  до ул. Комсомольская -5шт.</t>
  </si>
  <si>
    <t>- от ул. Ленина до ул.50 лет Октября - 6 шт.</t>
  </si>
  <si>
    <t>- от ул. 50 лет Октября  до ул. Комсомольская - 7 шт.</t>
  </si>
  <si>
    <t>- от ул. 50 лет Октября  до ул. Комсомольская - 9 шт.</t>
  </si>
  <si>
    <t>от ТП № 84 по ул. Шевченко</t>
  </si>
  <si>
    <t>от ТП № 84 по ул. Вокзальая</t>
  </si>
  <si>
    <t>от ТП № 84 по ул. Постышева</t>
  </si>
  <si>
    <t>от ТП № 84 по ул. Дзержинская</t>
  </si>
  <si>
    <t>- от ТП- 2-41    до ул. Звёздная 4 -  6 шт.</t>
  </si>
  <si>
    <t xml:space="preserve">- от  ул. Звездная 4 до ул. Звездная 3  - 1 шт. </t>
  </si>
  <si>
    <t>- от ул. Звездная 3 до ул. Звездная 1 - 5шт</t>
  </si>
  <si>
    <t>- от ул. Звездная 1 до ул. Звездная 11 - 6 шт.</t>
  </si>
  <si>
    <t>- от ул. Яровой до Лыжной базы - 9</t>
  </si>
  <si>
    <t>- от ул. Котовского до остановки - 8 шт.</t>
  </si>
  <si>
    <t xml:space="preserve">- от ул. Звёдздная до дома №24 - 7 шт. </t>
  </si>
  <si>
    <t xml:space="preserve">- от ул. Звездная до пер. Яровой - 5 шт. </t>
  </si>
  <si>
    <t xml:space="preserve">- от пер. Яровой до пер. Дубовский - 8 шт. </t>
  </si>
  <si>
    <t>- от  пер. Дубовский до пер. Первый - 8 шт.</t>
  </si>
  <si>
    <t xml:space="preserve">- от пер. Первый до дома №82- 4 шт. </t>
  </si>
  <si>
    <t>- от ул. Комарова  до пер. Майский -  22 шт.</t>
  </si>
  <si>
    <t xml:space="preserve">- от пер. Майский до пер Дорожный - 9 шт. </t>
  </si>
  <si>
    <t>- от пер. Дорожный до ул. Серышева - 9 шт.</t>
  </si>
  <si>
    <t xml:space="preserve">- от ул. Серышева до ул. Екимова - 4 шт. </t>
  </si>
  <si>
    <t xml:space="preserve">- от ул. Екимова до ул. Кирова - 6 шт. </t>
  </si>
  <si>
    <t>- от ул. Луначарского до ул. Куйбышева - 18 шт.</t>
  </si>
  <si>
    <t xml:space="preserve">- от ул. Куйбышева до пер. Речной-  11 шт. </t>
  </si>
  <si>
    <t>- от пер. Речной до ул. Кривая -7 шт.</t>
  </si>
  <si>
    <t xml:space="preserve">- от ул. Кривая до ул. Юбилейной - 11шт. </t>
  </si>
  <si>
    <t>- от ул.Юбилейной до ул.Призейская ветка-9шт.</t>
  </si>
  <si>
    <t xml:space="preserve">- от ул. Призейская ветка до ул.Лесозоводская - 3 шт. </t>
  </si>
  <si>
    <t xml:space="preserve">- от ул.Лесозоводская до пер. Аргинский - 5 шт. </t>
  </si>
  <si>
    <t xml:space="preserve">- от пер. Аргинский до пер. Рабочий - 5 шт. </t>
  </si>
  <si>
    <t xml:space="preserve">- от  ул. Кирова до ул. Екимова - 8 шт. </t>
  </si>
  <si>
    <t>- от ул. Екимова до ул. Серышева - 5 шт.</t>
  </si>
  <si>
    <t>- от ул. Кирова до пер. Весёлый -5шт.</t>
  </si>
  <si>
    <t xml:space="preserve">- от пер. Веселый до ул. Екимова - 2 шт. </t>
  </si>
  <si>
    <t xml:space="preserve">- от ул. Екимова до ул. Серышева - 3 шт. </t>
  </si>
  <si>
    <t>- от ул. Серышева до ул. Междулинейная - 5 шт.</t>
  </si>
  <si>
    <t xml:space="preserve">- от ул. Междулинейная до ж/д полотна - 12. </t>
  </si>
  <si>
    <t>- выход из ТП - 5 шт. ( СВ 95)</t>
  </si>
  <si>
    <t>- от Путепровода до ул. Кооперативная - 7 шт.</t>
  </si>
  <si>
    <t xml:space="preserve">- от ул. Кооперативная до Ломоносова - 5 шт. </t>
  </si>
  <si>
    <t xml:space="preserve">- от ул. Ломоносова до ул. Высокая -  6шт. </t>
  </si>
  <si>
    <t xml:space="preserve">- от ул. Высокая до ул. Лесная - 8 шт. </t>
  </si>
  <si>
    <t>- от ул. Лесная до ул. Партизанская - 8 шт.</t>
  </si>
  <si>
    <t>- от ул. Партизанская до ул. Пёрская - 8шт.</t>
  </si>
  <si>
    <t>- от ул. Пёрская до ул. Гидротехническая-  8шт.</t>
  </si>
  <si>
    <t xml:space="preserve">- от ул. М.Чесноковская  до ул.Верхняя-8 шт. </t>
  </si>
  <si>
    <t>- от ул. Верхняя до ул.Чубаровых -7шт.</t>
  </si>
  <si>
    <t>- от М. Чесноковская до ул. Чубаровых 5 – 9 шт</t>
  </si>
  <si>
    <t>- от ул.М.Чесноковская до ул.Верхняя- 7 шт.</t>
  </si>
  <si>
    <t>- от ул. Верхняя  до ул. Калинина - 7 шт.</t>
  </si>
  <si>
    <t>- от ул. Калинина до ул. Чубаровых - 7 шт.</t>
  </si>
  <si>
    <t>-от ул.М.Чесноковского до ул.Верхняя7шт.</t>
  </si>
  <si>
    <t>- от ул. Верхняя до ул. Калинина - 7 шт.</t>
  </si>
  <si>
    <t>- от ул.Лесная  до ул.Высокая -  6 шт.</t>
  </si>
  <si>
    <t>- от ул. Высокая до ул. Ломоносова - 6 шт.</t>
  </si>
  <si>
    <t xml:space="preserve">- от ул. Чубаровых до реки Ключевая-11шт. </t>
  </si>
  <si>
    <t>- от реки Ключевая ул. Загородняя с заходами во дворы  домов -  72 шт.</t>
  </si>
  <si>
    <t>- от ул. Серова  до ул. Школьная  - 4 шт.</t>
  </si>
  <si>
    <t xml:space="preserve">- от ул.Новый быт до ул. Лазо - 13 шт. </t>
  </si>
  <si>
    <t>- от ул. Лазо до ул. П.Осипенко -  6 шт.</t>
  </si>
  <si>
    <t>- от ул. Ситникова до ул. Матросова -5 шт.</t>
  </si>
  <si>
    <t>- от ул. Новый быт до ул.Лазо во дворе домов - 15шт.</t>
  </si>
  <si>
    <t xml:space="preserve">- от ул.Новый быт до ул.Лазо  - 6 шт. </t>
  </si>
  <si>
    <t>- от ул.Лазо до стадиона "Торпедо" - 9 шт.</t>
  </si>
  <si>
    <t xml:space="preserve">- от стадиона "Торпедо" до ул. Матросова- 7 шт.  </t>
  </si>
  <si>
    <t xml:space="preserve">- от ул. Матросова до ул. Станиславского - 7 шт. </t>
  </si>
  <si>
    <t>- от ул. Станиславского до пер.Кирпичный - 13шт.</t>
  </si>
  <si>
    <t>- от ул.Лазо  до П. Осипенко - 6 шт.</t>
  </si>
  <si>
    <t xml:space="preserve">- от П. Осипенко до ул. Ситникова - 7 шт. </t>
  </si>
  <si>
    <t xml:space="preserve">- от ул.Октябрьская до пер. Театральный - 4 шт. </t>
  </si>
  <si>
    <t>- от пер. Театральный до ул. Орджоникидзе - 3 шт.</t>
  </si>
  <si>
    <t xml:space="preserve">- от ул. Орджоникидзе до ул.Школьная - 4 шт. </t>
  </si>
  <si>
    <t xml:space="preserve">- от Школьная до ул. Серова - 4 шт. </t>
  </si>
  <si>
    <t>- от ул. Серова до ул. Кузнечная - 5 шт.</t>
  </si>
  <si>
    <t>- от ул. Кузнечная до пер. Вишневый - 2 шт.</t>
  </si>
  <si>
    <t xml:space="preserve">- от пер. Вишневый до ул. Горсоветская - 2 шт. </t>
  </si>
  <si>
    <t xml:space="preserve">- от ул. Горсоветская до пер. Сухой - 2 шт. </t>
  </si>
  <si>
    <t xml:space="preserve">- от пер. Сухой до ул. Ударная - 2 шт. </t>
  </si>
  <si>
    <t>- от ул. ударная до пер.. Пожарный - 2 шт.</t>
  </si>
  <si>
    <t>- от пер. Пожарный до ул. 15 лет Октября- 2 шт.</t>
  </si>
  <si>
    <t>- от ул. 15 лет Октября до пер. Огородний - 2 шт.</t>
  </si>
  <si>
    <t>- от пер. Огородний до ул. Шимановского- 2 шт.</t>
  </si>
  <si>
    <t>- от ул. Шимановского до пер. Последний - 2 шт.</t>
  </si>
  <si>
    <t>- от пер. Последний до ул. Гагарина - 2 шт.</t>
  </si>
  <si>
    <t>- от ул. Гагарина до пер. Песчаный  -2 шт.</t>
  </si>
  <si>
    <t>- от пер. Песчаный до ул. Трудовая - 2 шт.</t>
  </si>
  <si>
    <t>- от ул. Трудовая до пер. Озерный - 2 шт.</t>
  </si>
  <si>
    <t>- от пер. Озерный до ул. Новгородняя- 2 шт.</t>
  </si>
  <si>
    <t>- от ул. Новгородняя до ул. Пролетарская - 4 шт.</t>
  </si>
  <si>
    <t xml:space="preserve">- от ул. Пролетарская  до выезда из города на трассу Свободный -Благовещенск - 12шт. </t>
  </si>
  <si>
    <t xml:space="preserve">- от ул.Ломоносова до ул.Кооперативная - 9 шт. </t>
  </si>
  <si>
    <t>- от ул. Калинина до ул. Чубаровых - 0 шт.</t>
  </si>
  <si>
    <t>- от ул. Чубаровых до ул. Нижняя- 2шт.</t>
  </si>
  <si>
    <t>- от ул. Нижняя до ул. Ключевая - 6 шт.</t>
  </si>
  <si>
    <t xml:space="preserve">- от ул. Ключевая до ул. 5-го декабря -9 шт. </t>
  </si>
  <si>
    <t>- от ул. 5-го декабря до ж/д полотна -12 шт.</t>
  </si>
  <si>
    <t>- от ул. М. Чесноковская до ул. Чернышевского - 9 шт.</t>
  </si>
  <si>
    <t>- от ул. Чернышевского до ул. Пионерская -8шт</t>
  </si>
  <si>
    <t xml:space="preserve">- от ул. Пионерская до ул. Советская - 2 шт. </t>
  </si>
  <si>
    <t xml:space="preserve">- от ул. Советская до ул. Хабаровская - 7 шт. </t>
  </si>
  <si>
    <t xml:space="preserve">- от ул. Хабаровская до ул. Бульварная -1 шт.    </t>
  </si>
  <si>
    <t>- от ул. Ленина до ул. Мухина - 1 шт.</t>
  </si>
  <si>
    <t>- от ул. Лермонтова до ул. Шатковского- 0 шт.</t>
  </si>
  <si>
    <t xml:space="preserve">- от ул. Шатковского до ул. Увальная - 0 шт.  </t>
  </si>
  <si>
    <t>- от ул. Увальная до ул. Ремесленная - 2 шт.</t>
  </si>
  <si>
    <t>- от ул. Ремесленная до ул. Прудовая - 0 шт.</t>
  </si>
  <si>
    <t xml:space="preserve">- от ул. прудовая до ул. Мельничная - 0 шт.  </t>
  </si>
  <si>
    <t xml:space="preserve">- от ул. Мельничная до ж/д полотна - 14 шт. </t>
  </si>
  <si>
    <t>- от ул. Шатковского до ул. Лермонтова – 5 шт</t>
  </si>
  <si>
    <t>- от ул. Амурская до Маяковского- 9 шт.</t>
  </si>
  <si>
    <t xml:space="preserve">- от ул. Маяковского до пер. Ореховый-6 шт. </t>
  </si>
  <si>
    <t>- от Детской ж.дороги до ул. Островского- 16 шт.</t>
  </si>
  <si>
    <t>- от ул. Островского до ул. Новый быт - 10шт.</t>
  </si>
  <si>
    <t>- от ул. Управленческая до ул. 40 лет Октября - 8 шт.</t>
  </si>
  <si>
    <t>- от ул. 40 лет Октября до ул. Репина - 17шт.</t>
  </si>
  <si>
    <t xml:space="preserve">- от ул. Репина до ул. Амурская - 9 шт. </t>
  </si>
  <si>
    <t>- от ул. Литвиновской до ул. Ленина – 6 шт</t>
  </si>
  <si>
    <t>- от ул. ТП 186 до ручья- 19 шт.</t>
  </si>
  <si>
    <t xml:space="preserve">- от ул. Каралаша до федеральной трассы -16 шт. </t>
  </si>
  <si>
    <t>- от ул. подъёма по ул. 1-Залинейная - 25 шт.</t>
  </si>
  <si>
    <t xml:space="preserve">- от ул. Днепровского от м-на "Марта -16 шт.  </t>
  </si>
  <si>
    <t>- от ул. 3-я Залинейная до ул. 5-я Залинейная – 12 шт</t>
  </si>
  <si>
    <t>- от ул. Кривая до ул. Куйбышева – 19 шт</t>
  </si>
  <si>
    <t>- от ул. Куйбышева до пер. Суражевский – 7 шт</t>
  </si>
  <si>
    <t>- от пер. Суражевский до пер. Новый – 10 шт</t>
  </si>
  <si>
    <t>- от пер. Новый до ул. Луначарского - 6</t>
  </si>
  <si>
    <t>- от ул. Почтамтская 91 до ул. Дзержинского- 8 шт.</t>
  </si>
  <si>
    <t xml:space="preserve">- от ул. Дзержинского до ул. Постышева  - 8 шт. </t>
  </si>
  <si>
    <t>- от ул. Постышева до ул. Вокзальная  -  8 шт.</t>
  </si>
  <si>
    <t>- от ул. Вокзальная до ул. М. Чесноковская – 9 шт.</t>
  </si>
  <si>
    <t xml:space="preserve">- от ул. М. Чесноковская до ул. Пионерская -9 шт. </t>
  </si>
  <si>
    <t>- от ул. Пионерская до ул. Советская – 8 шт.</t>
  </si>
  <si>
    <t>- от ул. Советская до ул. Хабаровская – 10 шт.</t>
  </si>
  <si>
    <t xml:space="preserve">- от ул. Зейская до ул. Инженерной – 9 шт. </t>
  </si>
  <si>
    <t>- от пер. Рабочий до пер. Пристанской – 5 шт.</t>
  </si>
  <si>
    <t xml:space="preserve">- от ул. пер. Пристанской до конечной остановки ДОК  -   14 шт. </t>
  </si>
  <si>
    <t xml:space="preserve">- от ул. Чубаровых от ул. Калинина – 11 шт. </t>
  </si>
  <si>
    <t>- от ул. Калинина до ул. Верхняя – 8 шт.</t>
  </si>
  <si>
    <t>- от ул. Малиновского до ул. 3-ая Линия  - 10 шт.</t>
  </si>
  <si>
    <t>- от ул. 3-ая Линия до ул. Комсомольская 228 – 8 шт.</t>
  </si>
  <si>
    <t xml:space="preserve">- от ул. Шатковского до ул. Лермонтова – 7 шт. </t>
  </si>
  <si>
    <t>- от ул. Лермонтова до ул. Мухина – 5 шт.</t>
  </si>
  <si>
    <t>- от ул. Мухина до ул. Ленина – 6 шт.</t>
  </si>
  <si>
    <t xml:space="preserve">- от ул. Ленина до ул. Советская – 4 шт. </t>
  </si>
  <si>
    <t xml:space="preserve">- от ул. Советская до ул. Гоголя – 2 шт. </t>
  </si>
  <si>
    <t>- от ул. Гоголя до ул. 50 лет Октября – 6 шт.</t>
  </si>
  <si>
    <t xml:space="preserve">- от ул. 50 лет Октября до ул. Комсомольская – 6 шт. </t>
  </si>
  <si>
    <t xml:space="preserve">- от ул. Комсомольская до ул. Пушкина – 7 шт. </t>
  </si>
  <si>
    <t>- от ул. Ленина до ул. Мухина – 7 шт.</t>
  </si>
  <si>
    <t xml:space="preserve">- от ул. Р. Крестьянской до ул. Кольцевая - 8 шт. </t>
  </si>
  <si>
    <t>- от ул. Малиновского до детской площадки – 16 шт.</t>
  </si>
  <si>
    <t>- от ул. 50 лет Октября до ул. Гоголя – 8 шт.</t>
  </si>
  <si>
    <t>- от ул. Гоголя до ул. Советская – 2 шт.</t>
  </si>
  <si>
    <t>- от ул. Советская до ул. Ленина – 4 шт.</t>
  </si>
  <si>
    <t>- от пер. Кирпичный до ул. Станиславского  - 9 шт.</t>
  </si>
  <si>
    <t>- от ул. Станиславского до ул. Матросова – 14 шт.</t>
  </si>
  <si>
    <t xml:space="preserve">- от  ул. Октябрьская до ул. Оржоникидзе – 11 шт. </t>
  </si>
  <si>
    <t>- от ул. Оржоникидзе до ул. Школьная – 4 шт.</t>
  </si>
  <si>
    <t>- от ул. Школьная до ул. Серова – 5 шт.</t>
  </si>
  <si>
    <t xml:space="preserve">- от ул. Серова до ул. Фрунзе -  2 шт. </t>
  </si>
  <si>
    <t>- от ул. Фрунзе до ул. Кузнечной – 3 шт.</t>
  </si>
  <si>
    <t>- от ул. Кузнечной до пер. Вишневый – 3 шт.</t>
  </si>
  <si>
    <t>- от пер. Вишневый до ул. Горсоветской – 3 шт.</t>
  </si>
  <si>
    <t>- от ул. Горсоветской до пер. Сухой – 2 шт.</t>
  </si>
  <si>
    <t>- от пер. Сухой до ул. Ударной – 3 шт.</t>
  </si>
  <si>
    <t>- от ул. Ударной до ул. 15 лет Октября – 4 шт.</t>
  </si>
  <si>
    <t xml:space="preserve">- от ул. 15 лет Октября до ул. Шимановской – 5 шт. </t>
  </si>
  <si>
    <t>- от ул. Шимановского до ул. Б. Хмельницкого – 5 шт.</t>
  </si>
  <si>
    <t xml:space="preserve">- от ул. Б. Хмельницкого до ул. Трудовой – 10 шт. </t>
  </si>
  <si>
    <t>- от ЖД Переезда до ул. Октябрьской – 7 шт</t>
  </si>
  <si>
    <t xml:space="preserve">- от ул. С. Лазо до ул.  Полиный Осипенко – 7 шт. </t>
  </si>
  <si>
    <t>- от ул. Полины Осипенко до ул. Ситникова – 8 шт.</t>
  </si>
  <si>
    <t>- от ул. Ситникова до дул. Матросова – 7 шт.</t>
  </si>
  <si>
    <t xml:space="preserve">- от ул. Матросова до ул. Станиславского – 10 шт </t>
  </si>
  <si>
    <t>- от ул. от медицинского техникума до ул. Парниковый – 2 шт</t>
  </si>
  <si>
    <t>- от ул. 40 Лет Октября до ул. Управленческой – 12 шт</t>
  </si>
  <si>
    <t>- от ул. Парниковой до ул. Проезжая – 8 шт.</t>
  </si>
  <si>
    <t>- от ул. Проезжая до ул. Литвиновская – 6 шт.</t>
  </si>
  <si>
    <t>- от ул. Шатковского до ул. Линейной, 37-11 шт.</t>
  </si>
  <si>
    <t>- от ул. Народной до ул. Р. Крестьянской – 6 шт.</t>
  </si>
  <si>
    <t>- от ул. Р. Крестьянской до ул. Подгорная – 7 шт</t>
  </si>
  <si>
    <t>- от 15 лет Октября до ул. Ударная  - 5 шт.</t>
  </si>
  <si>
    <t>- от ул. Ударная до пер. Сухой  - 2 шт.</t>
  </si>
  <si>
    <t>-  от пер. Сухой до ул. Горсоветская  -  2 шт.</t>
  </si>
  <si>
    <t>- от ул. Горсоветская до пер. Вишневый - 2 шт.</t>
  </si>
  <si>
    <t>-  от пер. Вишневый до ул. Кузнечная  - 2 шт.</t>
  </si>
  <si>
    <t>- от ул. Кузнечная до ул. Фрунзе - 3 шт.</t>
  </si>
  <si>
    <t>- от ул. Фрунзе до ул. Серова -3 шт.</t>
  </si>
  <si>
    <t xml:space="preserve">- от ул. Серова до ул. Школьная - 5 шт. </t>
  </si>
  <si>
    <t xml:space="preserve">- от ул. Школьная до ул. Орджоникидзе – 4 шт. </t>
  </si>
  <si>
    <t>- от ул. Орджоникидзе до пер. Тупиковый – 6 шт.</t>
  </si>
  <si>
    <t>- от пер. Тупиковый до ул. Октябрьская – 5 шт.</t>
  </si>
  <si>
    <t xml:space="preserve">-от ул. Станиславского до ул. Кирпичный-8 шт. </t>
  </si>
  <si>
    <t>- от ул. Станиславского до д/с № 16  - 7 шт.</t>
  </si>
  <si>
    <t>- от ул. Вишневого до ул. Кузнечной – 4 шт.</t>
  </si>
  <si>
    <t>- от ул. Кузнечной до ул. Серова – 4 шт.</t>
  </si>
  <si>
    <t xml:space="preserve">- от ул. Октябрьская до д/с № 20 – 4 шт. </t>
  </si>
  <si>
    <t xml:space="preserve">-  от ул. Орджоникидзе до пер. Театральный -6 шт. </t>
  </si>
  <si>
    <t>-  от пер. Театральный до ул. Октябрьская – 6 шт.</t>
  </si>
  <si>
    <t>-  от ул. С. Лазо до ул. Театральная – 12 шт.</t>
  </si>
  <si>
    <t>- от ул. 50 лет Октября до ул. Ленина – 9 шт.</t>
  </si>
  <si>
    <t>- от ул. М. Чесноковского до ул. Пионерская   - 11 шт.</t>
  </si>
  <si>
    <t>- от ул. М. Чесноковского до ул. Пионерская   - 10 шт.</t>
  </si>
  <si>
    <t>- от ул. Народная до ул. Интернациональная - 6 шт.</t>
  </si>
  <si>
    <t xml:space="preserve">- от ул. Интернациональная до ул. Р. Крестьянская – 5 шт. </t>
  </si>
  <si>
    <t>- от ул. Р. Крестьянская до ул. Пушкина - 5 шт.</t>
  </si>
  <si>
    <t xml:space="preserve">- от ул. Пушкина - до ул. Комсомольской -   5 шт. </t>
  </si>
  <si>
    <t>- от ул. Звездная до д/с № 12 -  2 шт.</t>
  </si>
  <si>
    <t>- от ул. 50 лет Октября до ул. Комсомольская – 5 шт.</t>
  </si>
  <si>
    <t>- от ул. М. Чесноковская -  ул.Пионерская- 8 шт.</t>
  </si>
  <si>
    <t>- от Народной до пер. Почтамтского -12 шт.</t>
  </si>
  <si>
    <r>
      <t xml:space="preserve">- от М. Чесноковского до Пионерская  - 0 шт. </t>
    </r>
    <r>
      <rPr>
        <b/>
        <sz val="8"/>
        <color theme="1"/>
        <rFont val="Times New Roman"/>
        <family val="1"/>
        <charset val="204"/>
      </rPr>
      <t>( на опорах ДРСК)</t>
    </r>
  </si>
  <si>
    <t>- от  ул. Каменчука до ул. Зоя Космодемьянская - 5 шт</t>
  </si>
  <si>
    <t>- сквер от ул. Ленина до ул. 50 лет Октября - от  ул. Зейская до дома № 43 ( музей) - 29 шт.</t>
  </si>
  <si>
    <t>- от ул. Гидротехническая до ул. М-Чесноковская, 174- 36 шт</t>
  </si>
  <si>
    <t>- от ул. Гидротехническая до ул. Воровского - 11 шт</t>
  </si>
  <si>
    <t>- от ул. Лесная до ул. Гидротехническая - 27 шт</t>
  </si>
  <si>
    <t>- от ул. Луговая до ул. Ломоносова- 18  шт</t>
  </si>
  <si>
    <t>- от Октябрьская до д\с № 16 - 3 шт</t>
  </si>
  <si>
    <t>- от ул. Комсомольская до ул. 50 лет Октября - 6 шт.</t>
  </si>
  <si>
    <t>- от ул. Калинина до ул.Чубаровых - 7шт</t>
  </si>
  <si>
    <t xml:space="preserve">- от ул.Чубаровых до ул.Нижняя - 9 шт. </t>
  </si>
  <si>
    <t>- от ул. 40 лет Октября до пер. Парковый - 6 шт</t>
  </si>
  <si>
    <t xml:space="preserve">- от ул. Ленина до ул. Мухина  - 9шт. </t>
  </si>
  <si>
    <t>- от ул.Подгорной до Р.Крестьянской -4 шт.</t>
  </si>
  <si>
    <t>- от ул. Ленина до ул. Мухина -11 шт.</t>
  </si>
  <si>
    <t>- от ул. Ленина до ул. Мухина - 6 шт.</t>
  </si>
  <si>
    <t>- от Ленина до Мухина - 5шт .</t>
  </si>
  <si>
    <t xml:space="preserve">- от ул. Ленина до ул. 50 лет Октября  -7 шт. </t>
  </si>
  <si>
    <t>- от  ул. 50 лет Октября до ул. Гоголя - 5 шт.</t>
  </si>
  <si>
    <t>- от  ул. Гоголя до ул. Ленина - 5 шт.</t>
  </si>
  <si>
    <t>- от  ул. Ленина до ул. Мухина -5 шт.</t>
  </si>
  <si>
    <t>- от  ул. Мухина до ул. Шатковского - 7 шт.</t>
  </si>
  <si>
    <t>- от ул. Шатковского до Путепровода - 4 шт.</t>
  </si>
  <si>
    <t>- от ул. Матросова до ул. Станиславского - 7 шт.</t>
  </si>
  <si>
    <t>- от  пер. Строительный до пер. Ремонтный-5шт.</t>
  </si>
  <si>
    <t>- от ул.Партизанская до ул. Лесная - 8 шт.</t>
  </si>
  <si>
    <t>- от ул. П.Осипенко  до ул. Ситникова -5 шт.</t>
  </si>
  <si>
    <t xml:space="preserve">- от ул. Комарова до ул. Октябрьская -6 шт. </t>
  </si>
  <si>
    <t>- от ул. Верхняя до ул. Калинина - 1шт.</t>
  </si>
  <si>
    <t>- от ул. Мухина до ул. Лермонтова - 0 шт.</t>
  </si>
  <si>
    <t>от ТП № 32 по ул. Хабаровская</t>
  </si>
  <si>
    <t xml:space="preserve">от ТП № 41 Зверосовхоз (пос. Дубовка) - ул. Звёздная </t>
  </si>
  <si>
    <t>от ТП № 207 по ул. Пионерская</t>
  </si>
  <si>
    <t>от ТП № 207 по ул. Р.Крестьянская</t>
  </si>
  <si>
    <t xml:space="preserve">от ТП № 207 по ул. Интернациональная </t>
  </si>
  <si>
    <t>от ТП № 207 по ул. 50 лет Октября</t>
  </si>
  <si>
    <t>от ТП № 4 по ул. Дзержинского</t>
  </si>
  <si>
    <t>от ТП № 151 по ул. Театральная</t>
  </si>
  <si>
    <t>от ТП № 151 по ул. Октябрьская</t>
  </si>
  <si>
    <t>от ТП № 151 по пер. Театральный</t>
  </si>
  <si>
    <t>от ТП № 76 по ул. Матросова</t>
  </si>
  <si>
    <t>от ТП № 76 по пер. Тупиковый</t>
  </si>
  <si>
    <t>от ТП № 76 по ул. 15 лет Октября</t>
  </si>
  <si>
    <t>от ТП № 76 по ул. Станиславского</t>
  </si>
  <si>
    <t>от ТП № 2 по ул. Инженерная</t>
  </si>
  <si>
    <t>от ТП № 18 по ул. Парниковая</t>
  </si>
  <si>
    <t>от ТП № 18 по ул. 40 лет Октября</t>
  </si>
  <si>
    <t>от ТП № 151 по ул. 15 лет Октября</t>
  </si>
  <si>
    <t>от ТП № 151 по пер. Кирпичный</t>
  </si>
  <si>
    <t>от ТП № 76 по пер. Кирпичный</t>
  </si>
  <si>
    <t>от ТП № 76 по ул. Серова</t>
  </si>
  <si>
    <t>от ТП № 27 по ул. Кольцевая</t>
  </si>
  <si>
    <t>от ТП № 27 по ул. Круговая</t>
  </si>
  <si>
    <t>от ТП № 27 по ул. 1-ая Линия</t>
  </si>
  <si>
    <t>от ТП № 25 по ул. Парковый</t>
  </si>
  <si>
    <t>от ТП № 109 по ул. Советская</t>
  </si>
  <si>
    <t>от ТП № 34 по ул. Пионерская</t>
  </si>
  <si>
    <t>от ТП № 109 по ул. Комсомольская</t>
  </si>
  <si>
    <t>от ТП № 16 по ул. Кооперативня</t>
  </si>
  <si>
    <t>от ТП № 210 по ул. Каменчука</t>
  </si>
  <si>
    <t>от ТП № 207 по ул. Комсомольская</t>
  </si>
  <si>
    <t>от ТП № 84 по ул. Комсомольская</t>
  </si>
  <si>
    <t>от ТП № 64 по ул. Екимова</t>
  </si>
  <si>
    <t>от ТП № 186 по ул. Дубовское шоссе</t>
  </si>
  <si>
    <t>от ТП № 56 по ул. Репина</t>
  </si>
  <si>
    <t>от ТП № 56 по ул. Литвиновская</t>
  </si>
  <si>
    <t>от ТП № 56 по пер. Южный</t>
  </si>
  <si>
    <t>от ТП № 34 по ул. Хабаровская</t>
  </si>
  <si>
    <t>от ТП № 34 по ул. Советская</t>
  </si>
  <si>
    <t>от ТП № 34 по ул. Бульварная</t>
  </si>
  <si>
    <t>от ТП № 34 по ул. Шатковского</t>
  </si>
  <si>
    <t>от ТП № 16 по ул. Луговая</t>
  </si>
  <si>
    <t>от ТП № 16 по ул. Калинина</t>
  </si>
  <si>
    <t>от ТП № 2-41 п. Аэропорт 2</t>
  </si>
  <si>
    <t>от ТП № 2-41 п. Аэропорт 1</t>
  </si>
  <si>
    <t>от ТП № 151 по ул. Лазо</t>
  </si>
  <si>
    <t>от ТП № 151 по ул. Гагарина</t>
  </si>
  <si>
    <t>от ТП № 151 по ул. Орджоникидзе</t>
  </si>
  <si>
    <t>от ТП № 151 по ул. Школьная</t>
  </si>
  <si>
    <t>от ТП № 151 по ул. Серова</t>
  </si>
  <si>
    <t>от ТП № 151 по ул. Новый Быт</t>
  </si>
  <si>
    <t>от ТП № 208 по ул. Верхняя</t>
  </si>
  <si>
    <t>от ТП № 208 по ул. Загородняя</t>
  </si>
  <si>
    <t>от ТП № 208 по ул. Чубаровых</t>
  </si>
  <si>
    <t>от ТП № 208 по ул. Лесная</t>
  </si>
  <si>
    <t>от ТП № 208 по ул. Ломоносова</t>
  </si>
  <si>
    <t>от ТП № 208 по ул. Гидротехническая</t>
  </si>
  <si>
    <t>от ТП № 208 по ул. М.Чесноковская</t>
  </si>
  <si>
    <t>от ТП № 125 Площадь Ленина</t>
  </si>
  <si>
    <t>от ТП № 210 по пер. Рабочий</t>
  </si>
  <si>
    <t>от ТП № 210 по ул. Юбилейная</t>
  </si>
  <si>
    <t>от ТП № 210 по ул. Куйбышева</t>
  </si>
  <si>
    <t>от ТП № 210 по ул. Кирова</t>
  </si>
  <si>
    <t>от ТП № 210 по ул. Луначарского</t>
  </si>
  <si>
    <t>от ТП № 210 по ул. Серышева</t>
  </si>
  <si>
    <t>от ТП № 210 по ул. Деповская</t>
  </si>
  <si>
    <t>от ТП № 2-41 по ул. Котовского</t>
  </si>
  <si>
    <t>от ТП № 2-41 по ул. Звёздная</t>
  </si>
  <si>
    <t>от ТП № 2-41 Зверосовхоз (пос. Дубовка) - ул. Звёздная</t>
  </si>
  <si>
    <t>- от Телецентра до Объездной трасы - 56 шт.</t>
  </si>
  <si>
    <t>- от 40 лет Октября до ул. Управленческая (территория ДДТ)- 9 шт.</t>
  </si>
  <si>
    <t>- от ул. Кооперативная до ул Луговая – 9  шт.</t>
  </si>
  <si>
    <t>- от ул. Малиновского до детской площадки - 13 шт.</t>
  </si>
  <si>
    <t>город Свободный</t>
  </si>
  <si>
    <t xml:space="preserve">- от ул. Шатковского до Полиции - 11 шт </t>
  </si>
  <si>
    <t>- от поворота с трасы на Шимановск и по ул. Бузулинское шосее 20</t>
  </si>
  <si>
    <t>- от поворота с трасы на Шимановск и по ул. Бузулинское шосее 41</t>
  </si>
  <si>
    <t>пер. Механический 79</t>
  </si>
  <si>
    <t>пос. Дубовка</t>
  </si>
  <si>
    <t>пос. Аэропорт</t>
  </si>
  <si>
    <t>ТП 64</t>
  </si>
  <si>
    <t>ТП 70</t>
  </si>
  <si>
    <t>ТП 2-41</t>
  </si>
  <si>
    <t>ТП 186</t>
  </si>
  <si>
    <t>ТП 121</t>
  </si>
  <si>
    <t>ТП 208</t>
  </si>
  <si>
    <t>ТП 207</t>
  </si>
  <si>
    <t>ТП 44</t>
  </si>
  <si>
    <t>ТП 2</t>
  </si>
  <si>
    <t>ТП 18</t>
  </si>
  <si>
    <t>ТП 11</t>
  </si>
  <si>
    <t>ТП 91</t>
  </si>
  <si>
    <t xml:space="preserve">ТП 151 </t>
  </si>
  <si>
    <t>г Свободный, ул Новый быт, ТП-151</t>
  </si>
  <si>
    <t>ДКУ</t>
  </si>
  <si>
    <t>г Свободый, ул. Серова ТП 151</t>
  </si>
  <si>
    <t>г Свободый, ул. Школьная (двор)ТП 151</t>
  </si>
  <si>
    <t>г Свободый, ул. Орджоникидзе ТП 151</t>
  </si>
  <si>
    <t>г Свободый, ул. Гагарина ТП 151</t>
  </si>
  <si>
    <t>г Свободый, ул. Октябрьская ТП 151</t>
  </si>
  <si>
    <t>г Свободый, ул. Театральная ТП 151</t>
  </si>
  <si>
    <t>г Свободый, пер. Театральный ТП 151</t>
  </si>
  <si>
    <t>г Свободый, пер. Кирпичный ТП 151</t>
  </si>
  <si>
    <t>г Свободый, пер. 15 лет Октября ТП 151</t>
  </si>
  <si>
    <t>г Свободый, ул. Лазо ТП 151</t>
  </si>
  <si>
    <t>ул. Дзержинского 60</t>
  </si>
  <si>
    <t>г Свободый, ул. Ленина ТП 70</t>
  </si>
  <si>
    <t>г Свободый, ул. Вокзальная ТП 70</t>
  </si>
  <si>
    <t>г Свободый, ул. Постышева ТП 70</t>
  </si>
  <si>
    <t>г Свободый, ул. Дзержинского ТП 70</t>
  </si>
  <si>
    <t>г Свободый, ул. Инженерная ТП 70</t>
  </si>
  <si>
    <t>г Свободый, ул. Зейская ТП 70</t>
  </si>
  <si>
    <t>ТП 25</t>
  </si>
  <si>
    <t>ул. Ленина 49</t>
  </si>
  <si>
    <t>г Свободый, ул. Ленина ТП 25</t>
  </si>
  <si>
    <t>г Свободый, ул. Карла-Маркса ТП 25</t>
  </si>
  <si>
    <t>г Свободый, ул. Репина ТП 25</t>
  </si>
  <si>
    <t>г Свободый, ул. Парковый ТП 25</t>
  </si>
  <si>
    <t>г Свободый, ул. Мухина ТП 25</t>
  </si>
  <si>
    <t>г Свободый, ул. 40 лет Октября ТП 25</t>
  </si>
  <si>
    <t>г Свободый, ул. Управленческая ТП 25</t>
  </si>
  <si>
    <t>ул. Зейская 41</t>
  </si>
  <si>
    <t>г Свободый, ул. Почтамсткая ТП 2</t>
  </si>
  <si>
    <t>г Свободый, ул. 50 лет Октября ТП 2</t>
  </si>
  <si>
    <t>г Свободый, ул. Зейская ТП 2</t>
  </si>
  <si>
    <t>г Свободый, ул. Подгорная ТП 2</t>
  </si>
  <si>
    <t>г Свободый, ул. Инженерная ТП 2</t>
  </si>
  <si>
    <t>г Свободый, ул. Литвиновская ТП 2</t>
  </si>
  <si>
    <t>ул. Постышева 53</t>
  </si>
  <si>
    <t>г Свободый, ул. Ленина ТП 44</t>
  </si>
  <si>
    <t>г Свободый, ул. Вокзальная ТП 44</t>
  </si>
  <si>
    <t>г Свободый, ул. Инженерная ТП 44</t>
  </si>
  <si>
    <t>г Свободый, ул. Дзержинского ТП 44</t>
  </si>
  <si>
    <t>г Свободый, ул. Комсомольская ТП 44</t>
  </si>
  <si>
    <t>ТП 109</t>
  </si>
  <si>
    <t>ул. М. Чесноковская 40</t>
  </si>
  <si>
    <t>г Свободый, ул. Ленина ТП 109</t>
  </si>
  <si>
    <t>г Свободый, ул. Малиновского ТП 109</t>
  </si>
  <si>
    <t>г Свободый, ул. Комсомольская ТП 109</t>
  </si>
  <si>
    <t>г Свободый, ул. Прудовая ТП 109</t>
  </si>
  <si>
    <t>г Свободый, ул. М. Чесноковская ТП 109</t>
  </si>
  <si>
    <t>г Свободый, ул. Советская ТП 109</t>
  </si>
  <si>
    <t>г Свободый, ул. Хабаровская ТП 109</t>
  </si>
  <si>
    <t>г Свободый, ул. Лермонтова ТП 109</t>
  </si>
  <si>
    <t>ул. 50 лет Октября 5</t>
  </si>
  <si>
    <t>г Свободый, ул. Ленина ТП 11</t>
  </si>
  <si>
    <t>г Свободый, ул. 40 лет Октября ТП 11</t>
  </si>
  <si>
    <t>г Свободый, ул. Мухина ТП 11</t>
  </si>
  <si>
    <t>г Свободый, ул. 50 лет Октября ТП 11</t>
  </si>
  <si>
    <t>г Свободый, пер. Зеленый ТП 11</t>
  </si>
  <si>
    <t>ул. 50 лет Октября 21</t>
  </si>
  <si>
    <t>г Свободый, ул. 50 лет Октября ТП 18</t>
  </si>
  <si>
    <t>г Свободый, ул. 40 лет Октября ТП 18</t>
  </si>
  <si>
    <t>г Свободый, ул. Парниковая ТП 18</t>
  </si>
  <si>
    <t>г Свободый, ул. Управленческая ТП 18</t>
  </si>
  <si>
    <t>г Свободый, пер. Зеленый ТП 18</t>
  </si>
  <si>
    <t>г Свободый, ул. Кручинина ТП 18</t>
  </si>
  <si>
    <t>г Свободый, ул. Карла-Маркса ТП 18</t>
  </si>
  <si>
    <t>г Свободый, ул. Репина ТП 18</t>
  </si>
  <si>
    <t>Дом ветерано ул. М. Чесноковская 4</t>
  </si>
  <si>
    <t>г Свободый, ул. М. Чесноковская ТП 1207</t>
  </si>
  <si>
    <t>г Свободый, ул. Советская ТП 207</t>
  </si>
  <si>
    <t>г Свободый, ул. Пушкина ТП 207</t>
  </si>
  <si>
    <t>г Свободый, ул. 50 лет Октября ТП 207</t>
  </si>
  <si>
    <t>г Свободый, ул. Интернациональная ТП 207</t>
  </si>
  <si>
    <t>г Свободый, ул. Р. Крестьянская ТП 207</t>
  </si>
  <si>
    <t>г Свободый, ул. Комсомольская ТП 207</t>
  </si>
  <si>
    <t>г Свободый, ул. Пионерская ТП 207</t>
  </si>
  <si>
    <t>ул. Серова 62</t>
  </si>
  <si>
    <t>г Свободый, ул. Октябрьская ТП 91</t>
  </si>
  <si>
    <t>г Свободый, ул. Комарова ТП 91</t>
  </si>
  <si>
    <t>г Свободый, пер. Механический ТП 91</t>
  </si>
  <si>
    <t>г Свободый, ул. Орджоникидзе ТП 91</t>
  </si>
  <si>
    <t>г Свободый, ул. Некрасова ТП 91</t>
  </si>
  <si>
    <t>г Свободый, сквекр "Топольки" ТП 91</t>
  </si>
  <si>
    <t>ТП 84</t>
  </si>
  <si>
    <t>ул. 50 лет Октября 83</t>
  </si>
  <si>
    <t>г Свободый, ул. 50 лет Октября ТП 84</t>
  </si>
  <si>
    <t>г Свободый, ул. Шевченко ТП 84</t>
  </si>
  <si>
    <t>г Свободый, ул. Вокзальная ТП 84</t>
  </si>
  <si>
    <t>г Свободый, ул. Постышева ТП 84</t>
  </si>
  <si>
    <t>г Свободый, ул. Дзежинского ТП 84</t>
  </si>
  <si>
    <t>Звездная 7 (пос. Дубовка)</t>
  </si>
  <si>
    <t>г Свободый, ул. Звездная ТП 2-41</t>
  </si>
  <si>
    <t>г Свободый, ул. Котовского ТП 2-41</t>
  </si>
  <si>
    <t>г Свободый, ул. Яровой ТП 2-41</t>
  </si>
  <si>
    <t>ТП 210</t>
  </si>
  <si>
    <t>ул. Кирова 98</t>
  </si>
  <si>
    <t>г Свободый, ул. Деповская ТП 210</t>
  </si>
  <si>
    <t>г Свободый, ул. Серышева ТП 210</t>
  </si>
  <si>
    <t>г Свободый, ул. Луначарского ТП 210</t>
  </si>
  <si>
    <t>г Свободый, ул. Кирова ТП 210</t>
  </si>
  <si>
    <t>г Свободый, ул. Каменчука ТП 210</t>
  </si>
  <si>
    <t>г Свободый, ул. Куйбышева ТП 210</t>
  </si>
  <si>
    <t>г Свободый, ул. Юбилейная ТП 210</t>
  </si>
  <si>
    <t>г Свободый, пер. Рабочий ТП 210</t>
  </si>
  <si>
    <t>ТП 125</t>
  </si>
  <si>
    <t>ул. Инженерная 44/1</t>
  </si>
  <si>
    <t>г Свободый, сквер "Зеленная Аллея" ТП 125</t>
  </si>
  <si>
    <t>ЖСУ</t>
  </si>
  <si>
    <t>г Свободый, выход с ТП до сквера,  ТП 125</t>
  </si>
  <si>
    <t>ул. М. Чесноковская, 116</t>
  </si>
  <si>
    <t>г Свободый, ул. М. Чесноковская,  ТП 208</t>
  </si>
  <si>
    <t>г Свободый, ул. Гидротехническая,  ТП 208</t>
  </si>
  <si>
    <t>г Свободый, ул. Ломоносова,  ТП 208</t>
  </si>
  <si>
    <t>г Свободый, ул. Лесная  ТП 208</t>
  </si>
  <si>
    <t>г Свободый, ул. Чубаровых  ТП 208</t>
  </si>
  <si>
    <t>г Свободый, ЖБИ Двор  ТП 208</t>
  </si>
  <si>
    <t>г Свободый, ул. Загородняя  ТП 208</t>
  </si>
  <si>
    <t>ТП 16</t>
  </si>
  <si>
    <t>ул. Кооперативная 49</t>
  </si>
  <si>
    <t>г Свободый, ул. Калинина ТП 16</t>
  </si>
  <si>
    <t>г Свободый, ул. Луговая ТП 16</t>
  </si>
  <si>
    <t>г Свободый, ул. Верхняя ТП 16</t>
  </si>
  <si>
    <t>г Свободый, ул. Кооперативная ТП 16</t>
  </si>
  <si>
    <t>ТП 34</t>
  </si>
  <si>
    <t>ул. Бульварная 99</t>
  </si>
  <si>
    <t>г Свободый, ул. Шатковского ТП 34</t>
  </si>
  <si>
    <t>г Свободый, ул. Бульварная ТП 34</t>
  </si>
  <si>
    <t>г Свободый, ул. Советская ТП 34</t>
  </si>
  <si>
    <t>г Свободый, ул. Пушкина ТП 34</t>
  </si>
  <si>
    <t>г Свободый, ул. Хабаровская ТП 34</t>
  </si>
  <si>
    <t>г Свободый, ул. Пионерская ТП 34</t>
  </si>
  <si>
    <t>ТП 58</t>
  </si>
  <si>
    <t>ул. Литвиновская 1</t>
  </si>
  <si>
    <t>г Свободый, ул. Литвиновская ТП 58</t>
  </si>
  <si>
    <t>г Свободый, пер. Южный ТП 58</t>
  </si>
  <si>
    <t>г Свободый, ул. Репина ТП 58</t>
  </si>
  <si>
    <t>г Свободый, Дубовское шоссе ТП 186</t>
  </si>
  <si>
    <t>Залинейый поселок (1- залинейная)</t>
  </si>
  <si>
    <t>г Свободый, Залиненый поселок ТП 121</t>
  </si>
  <si>
    <t>ул. Екимова, 42</t>
  </si>
  <si>
    <t>г Свободый, ул. Екимова ТП 64</t>
  </si>
  <si>
    <t>ТП 32</t>
  </si>
  <si>
    <t>ул. Хабаровская, 15</t>
  </si>
  <si>
    <t>г Свободый, ул. Хабаровская ТП 32</t>
  </si>
  <si>
    <t>ТП 27</t>
  </si>
  <si>
    <t>ул. Р.Крестьянская 103</t>
  </si>
  <si>
    <t>г Свободый, ул. 1-ая Линия ТП 27</t>
  </si>
  <si>
    <t>г Свободый, ул. Круговая ТП 27</t>
  </si>
  <si>
    <t>г Свободый, ул. Кольцевая ТП 27</t>
  </si>
  <si>
    <t>ТП 76</t>
  </si>
  <si>
    <t>ул. Станиславского, 30</t>
  </si>
  <si>
    <t>г Свободый, ул. Серова ТП 76</t>
  </si>
  <si>
    <t>г Свободый, пер. Кирпичный, ТП 76</t>
  </si>
  <si>
    <t>г Свободый, ул. Станиславского, ТП 76</t>
  </si>
  <si>
    <t>г Свободый, ул. 15 лет Октября, ТП 76</t>
  </si>
  <si>
    <t>г Свободый, пер. Тупиковый, ТП 76</t>
  </si>
  <si>
    <t>г Свободый, ул. Матросова, ТП 76</t>
  </si>
  <si>
    <t>ТП 2-05</t>
  </si>
  <si>
    <t>г Свободый, пос. Аэропорт, ТП 2-05</t>
  </si>
  <si>
    <t xml:space="preserve">от ТП № 121 Залинейный поселок </t>
  </si>
  <si>
    <t>опоры, шт.</t>
  </si>
  <si>
    <t>светильники, шт.</t>
  </si>
  <si>
    <t>пер. Механический 79, ТП 151</t>
  </si>
  <si>
    <t>АСУНО</t>
  </si>
  <si>
    <t>Серова 62, ТП 91</t>
  </si>
  <si>
    <t>Литвиновская 1, ТП 58</t>
  </si>
  <si>
    <t>50 лет Октября 5, ТП 11</t>
  </si>
  <si>
    <t>50 лет Октября 21, ТП 18</t>
  </si>
  <si>
    <t>Зейская 41, ТП 2</t>
  </si>
  <si>
    <t>Ленина 49, ТП 25</t>
  </si>
  <si>
    <t>Инженерная 44\1, ТП 125</t>
  </si>
  <si>
    <t>Постышева 53, ТП 44</t>
  </si>
  <si>
    <t>Дом Ветеранов, ТП 207</t>
  </si>
  <si>
    <t>М. Чесноковская 40, ТП 109</t>
  </si>
  <si>
    <t>М. Чесноковская 116, ТП 208</t>
  </si>
  <si>
    <t>Бульварная 99, ТП 34</t>
  </si>
  <si>
    <t>Залинейский поселок, ТП 121</t>
  </si>
  <si>
    <t>пос. Дубовка, ТП 186</t>
  </si>
  <si>
    <t>Звездная 7, ТП 2-41</t>
  </si>
  <si>
    <t>Дзержинского 60, ТП 70</t>
  </si>
  <si>
    <t>50 лет Октября 93, ТП 84</t>
  </si>
  <si>
    <t>Екимова 42, ТП 64</t>
  </si>
  <si>
    <t>Кирова 98, ТП 210</t>
  </si>
  <si>
    <t>Кооперативная 49, ТП 16</t>
  </si>
  <si>
    <t>пос. Аэропорт, ТП 2-05</t>
  </si>
  <si>
    <t>Хабаровская 15, ТП 32</t>
  </si>
  <si>
    <t>Рабоче-Крестьянская 103, ТП 27</t>
  </si>
  <si>
    <t>Станиславского 30, ТП 76</t>
  </si>
  <si>
    <t>ТП № 207</t>
  </si>
  <si>
    <t>ТП № 208</t>
  </si>
  <si>
    <t>ТП № 209</t>
  </si>
  <si>
    <t>ул. М.Чесоковская дом Ветеранов</t>
  </si>
  <si>
    <t>ул. М.Чесноковская Пионер</t>
  </si>
  <si>
    <t>ул. Каменчука (бесхозная)</t>
  </si>
  <si>
    <t>110851012469</t>
  </si>
  <si>
    <t>110851001345</t>
  </si>
  <si>
    <t>110851001346</t>
  </si>
  <si>
    <t>Перечень объектов наружного освещения, находящихся в муниципальной собственности города Свободный</t>
  </si>
  <si>
    <t>Приложение к распоряжению       28.08.2023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</si>
</sst>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419]d\ mmm;@"/>
    <numFmt numFmtId="165" formatCode="h:mm;@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205">
    <xf numFmtId="0" fontId="0" fillId="0" borderId="0" xfId="0"/>
    <xf numFmtId="0" fontId="19" fillId="0" borderId="10" xfId="36" applyFont="1" applyBorder="1" applyAlignment="1">
      <alignment horizontal="left" vertical="center" wrapText="1"/>
    </xf>
    <xf numFmtId="0" fontId="20" fillId="0" borderId="10" xfId="36" applyFont="1" applyBorder="1" applyAlignment="1">
      <alignment horizontal="left" vertical="center" wrapText="1"/>
    </xf>
    <xf numFmtId="0" fontId="19" fillId="0" borderId="14" xfId="36" applyFont="1" applyBorder="1" applyAlignment="1">
      <alignment horizontal="left" vertical="center" wrapText="1"/>
    </xf>
    <xf numFmtId="0" fontId="20" fillId="0" borderId="14" xfId="36" applyFont="1" applyBorder="1" applyAlignment="1">
      <alignment horizontal="left" vertical="center" wrapText="1"/>
    </xf>
    <xf numFmtId="164" fontId="26" fillId="24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2" fontId="26" fillId="24" borderId="10" xfId="0" applyNumberFormat="1" applyFont="1" applyFill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2" fontId="26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164" fontId="25" fillId="25" borderId="10" xfId="0" applyNumberFormat="1" applyFont="1" applyFill="1" applyBorder="1" applyAlignment="1">
      <alignment horizontal="center" vertical="center" wrapText="1"/>
    </xf>
    <xf numFmtId="164" fontId="26" fillId="25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7" fillId="0" borderId="0" xfId="0" applyNumberFormat="1" applyFont="1" applyAlignment="1">
      <alignment horizontal="center"/>
    </xf>
    <xf numFmtId="3" fontId="27" fillId="0" borderId="10" xfId="0" applyNumberFormat="1" applyFont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24" fillId="0" borderId="10" xfId="0" applyFont="1" applyBorder="1" applyAlignment="1">
      <alignment horizontal="center"/>
    </xf>
    <xf numFmtId="0" fontId="19" fillId="0" borderId="15" xfId="36" applyFont="1" applyBorder="1" applyAlignment="1">
      <alignment horizontal="center" vertical="center" wrapText="1"/>
    </xf>
    <xf numFmtId="0" fontId="19" fillId="0" borderId="13" xfId="36" applyFont="1" applyBorder="1" applyAlignment="1">
      <alignment horizontal="center" vertical="center" wrapText="1"/>
    </xf>
    <xf numFmtId="0" fontId="19" fillId="0" borderId="0" xfId="36" applyFont="1"/>
    <xf numFmtId="0" fontId="20" fillId="26" borderId="17" xfId="36" applyFont="1" applyFill="1" applyBorder="1" applyAlignment="1">
      <alignment horizontal="center" vertical="center" wrapText="1"/>
    </xf>
    <xf numFmtId="0" fontId="19" fillId="0" borderId="11" xfId="36" applyFont="1" applyBorder="1" applyAlignment="1">
      <alignment horizontal="center" vertical="center" wrapText="1"/>
    </xf>
    <xf numFmtId="0" fontId="19" fillId="0" borderId="12" xfId="36" applyFont="1" applyBorder="1" applyAlignment="1">
      <alignment horizontal="center" vertical="center" wrapText="1"/>
    </xf>
    <xf numFmtId="10" fontId="19" fillId="0" borderId="0" xfId="36" applyNumberFormat="1" applyFont="1"/>
    <xf numFmtId="0" fontId="21" fillId="0" borderId="0" xfId="36" applyFont="1" applyAlignment="1">
      <alignment vertical="center" wrapText="1"/>
    </xf>
    <xf numFmtId="0" fontId="19" fillId="0" borderId="0" xfId="36" applyFont="1" applyAlignment="1">
      <alignment vertical="center" wrapText="1"/>
    </xf>
    <xf numFmtId="0" fontId="19" fillId="0" borderId="26" xfId="36" applyFont="1" applyBorder="1" applyAlignment="1">
      <alignment vertical="center" wrapText="1"/>
    </xf>
    <xf numFmtId="0" fontId="20" fillId="0" borderId="16" xfId="36" applyFont="1" applyBorder="1" applyAlignment="1">
      <alignment horizontal="left" vertical="center" wrapText="1"/>
    </xf>
    <xf numFmtId="0" fontId="22" fillId="26" borderId="17" xfId="36" applyFont="1" applyFill="1" applyBorder="1" applyAlignment="1">
      <alignment horizontal="center" vertical="center" wrapText="1"/>
    </xf>
    <xf numFmtId="0" fontId="22" fillId="26" borderId="19" xfId="36" applyFont="1" applyFill="1" applyBorder="1" applyAlignment="1">
      <alignment horizontal="center" vertical="center" wrapText="1"/>
    </xf>
    <xf numFmtId="0" fontId="22" fillId="26" borderId="18" xfId="36" applyFont="1" applyFill="1" applyBorder="1" applyAlignment="1">
      <alignment horizontal="center" vertical="center" wrapText="1"/>
    </xf>
    <xf numFmtId="0" fontId="19" fillId="0" borderId="0" xfId="36" applyFont="1" applyAlignment="1">
      <alignment horizontal="left" vertical="center" wrapText="1"/>
    </xf>
    <xf numFmtId="0" fontId="19" fillId="0" borderId="23" xfId="36" applyFont="1" applyBorder="1" applyAlignment="1">
      <alignment horizontal="center" vertical="center" wrapText="1"/>
    </xf>
    <xf numFmtId="0" fontId="19" fillId="0" borderId="24" xfId="36" applyFont="1" applyBorder="1" applyAlignment="1">
      <alignment horizontal="center" vertical="center" wrapText="1"/>
    </xf>
    <xf numFmtId="0" fontId="19" fillId="0" borderId="14" xfId="36" applyFont="1" applyBorder="1"/>
    <xf numFmtId="0" fontId="19" fillId="0" borderId="15" xfId="36" applyFont="1" applyBorder="1"/>
    <xf numFmtId="0" fontId="0" fillId="0" borderId="0" xfId="0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0" fillId="27" borderId="10" xfId="0" applyFont="1" applyFill="1" applyBorder="1" applyAlignment="1">
      <alignment horizontal="center" vertical="center"/>
    </xf>
    <xf numFmtId="0" fontId="30" fillId="27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0" fillId="26" borderId="19" xfId="36" applyFont="1" applyFill="1" applyBorder="1" applyAlignment="1">
      <alignment horizontal="center" vertical="center" wrapText="1"/>
    </xf>
    <xf numFmtId="0" fontId="20" fillId="0" borderId="29" xfId="36" applyFont="1" applyBorder="1" applyAlignment="1">
      <alignment horizontal="left" vertical="center" wrapText="1"/>
    </xf>
    <xf numFmtId="0" fontId="20" fillId="26" borderId="18" xfId="36" applyFont="1" applyFill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0" fillId="0" borderId="37" xfId="36" applyFont="1" applyBorder="1" applyAlignment="1">
      <alignment horizontal="left" vertical="center" wrapText="1"/>
    </xf>
    <xf numFmtId="2" fontId="19" fillId="0" borderId="0" xfId="0" applyNumberFormat="1" applyFont="1" applyAlignment="1">
      <alignment horizontal="center"/>
    </xf>
    <xf numFmtId="0" fontId="20" fillId="0" borderId="0" xfId="36" applyFont="1" applyAlignment="1">
      <alignment vertical="center" wrapText="1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34" fillId="0" borderId="10" xfId="0" applyFont="1" applyBorder="1" applyAlignment="1">
      <alignment vertical="center" wrapText="1"/>
    </xf>
    <xf numFmtId="3" fontId="24" fillId="0" borderId="10" xfId="0" applyNumberFormat="1" applyFont="1" applyBorder="1" applyAlignment="1">
      <alignment horizontal="center"/>
    </xf>
    <xf numFmtId="165" fontId="27" fillId="0" borderId="10" xfId="0" applyNumberFormat="1" applyFont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 vertical="center" wrapText="1"/>
    </xf>
    <xf numFmtId="165" fontId="27" fillId="25" borderId="10" xfId="0" applyNumberFormat="1" applyFont="1" applyFill="1" applyBorder="1" applyAlignment="1">
      <alignment horizontal="center" vertical="center" wrapText="1"/>
    </xf>
    <xf numFmtId="2" fontId="24" fillId="25" borderId="10" xfId="0" applyNumberFormat="1" applyFont="1" applyFill="1" applyBorder="1" applyAlignment="1">
      <alignment horizontal="center" vertical="center" wrapText="1"/>
    </xf>
    <xf numFmtId="165" fontId="27" fillId="24" borderId="10" xfId="0" applyNumberFormat="1" applyFont="1" applyFill="1" applyBorder="1" applyAlignment="1">
      <alignment horizontal="center" vertical="center" wrapText="1"/>
    </xf>
    <xf numFmtId="0" fontId="27" fillId="25" borderId="10" xfId="0" applyFont="1" applyFill="1" applyBorder="1"/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2" fontId="27" fillId="0" borderId="0" xfId="0" applyNumberFormat="1" applyFont="1" applyAlignment="1">
      <alignment horizontal="right"/>
    </xf>
    <xf numFmtId="2" fontId="24" fillId="0" borderId="10" xfId="0" applyNumberFormat="1" applyFont="1" applyBorder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0" fontId="37" fillId="0" borderId="0" xfId="0" applyFont="1"/>
    <xf numFmtId="49" fontId="38" fillId="28" borderId="10" xfId="0" applyNumberFormat="1" applyFont="1" applyFill="1" applyBorder="1" applyAlignment="1">
      <alignment horizontal="left" vertical="center" wrapText="1"/>
    </xf>
    <xf numFmtId="0" fontId="38" fillId="28" borderId="10" xfId="0" applyFont="1" applyFill="1" applyBorder="1" applyAlignment="1">
      <alignment horizontal="center"/>
    </xf>
    <xf numFmtId="0" fontId="42" fillId="28" borderId="0" xfId="0" applyFont="1" applyFill="1"/>
    <xf numFmtId="0" fontId="0" fillId="28" borderId="0" xfId="0" applyFill="1"/>
    <xf numFmtId="0" fontId="38" fillId="28" borderId="0" xfId="0" applyFont="1" applyFill="1"/>
    <xf numFmtId="0" fontId="34" fillId="27" borderId="10" xfId="0" applyFont="1" applyFill="1" applyBorder="1" applyAlignment="1">
      <alignment horizontal="center" vertical="center" wrapText="1"/>
    </xf>
    <xf numFmtId="0" fontId="34" fillId="27" borderId="10" xfId="0" applyFont="1" applyFill="1" applyBorder="1" applyAlignment="1">
      <alignment vertical="center" wrapText="1"/>
    </xf>
    <xf numFmtId="0" fontId="34" fillId="27" borderId="10" xfId="0" applyFont="1" applyFill="1" applyBorder="1" applyAlignment="1">
      <alignment vertical="center"/>
    </xf>
    <xf numFmtId="0" fontId="38" fillId="27" borderId="10" xfId="0" applyFont="1" applyFill="1" applyBorder="1" applyAlignment="1">
      <alignment horizontal="center" vertical="center" wrapText="1"/>
    </xf>
    <xf numFmtId="0" fontId="34" fillId="27" borderId="10" xfId="0" applyFont="1" applyFill="1" applyBorder="1" applyAlignment="1">
      <alignment horizontal="center" vertical="center"/>
    </xf>
    <xf numFmtId="0" fontId="0" fillId="0" borderId="10" xfId="0" applyBorder="1"/>
    <xf numFmtId="0" fontId="34" fillId="27" borderId="20" xfId="0" applyFont="1" applyFill="1" applyBorder="1" applyAlignment="1">
      <alignment horizontal="center" vertical="center" wrapText="1"/>
    </xf>
    <xf numFmtId="0" fontId="34" fillId="27" borderId="29" xfId="0" applyFont="1" applyFill="1" applyBorder="1" applyAlignment="1">
      <alignment vertical="center" wrapText="1"/>
    </xf>
    <xf numFmtId="0" fontId="34" fillId="27" borderId="16" xfId="0" applyFont="1" applyFill="1" applyBorder="1" applyAlignment="1">
      <alignment horizontal="center" vertical="center" wrapText="1"/>
    </xf>
    <xf numFmtId="0" fontId="34" fillId="27" borderId="42" xfId="0" applyFont="1" applyFill="1" applyBorder="1" applyAlignment="1">
      <alignment horizontal="center" vertical="center"/>
    </xf>
    <xf numFmtId="0" fontId="34" fillId="27" borderId="20" xfId="0" applyFont="1" applyFill="1" applyBorder="1" applyAlignment="1">
      <alignment vertical="center" wrapText="1"/>
    </xf>
    <xf numFmtId="0" fontId="34" fillId="27" borderId="21" xfId="0" applyFont="1" applyFill="1" applyBorder="1" applyAlignment="1">
      <alignment horizontal="center" vertical="center" wrapText="1"/>
    </xf>
    <xf numFmtId="0" fontId="34" fillId="27" borderId="43" xfId="0" applyFont="1" applyFill="1" applyBorder="1" applyAlignment="1">
      <alignment horizontal="center" vertical="center"/>
    </xf>
    <xf numFmtId="0" fontId="34" fillId="27" borderId="16" xfId="0" applyFont="1" applyFill="1" applyBorder="1" applyAlignment="1">
      <alignment vertical="center" wrapText="1"/>
    </xf>
    <xf numFmtId="0" fontId="34" fillId="27" borderId="16" xfId="0" applyFont="1" applyFill="1" applyBorder="1" applyAlignment="1">
      <alignment horizontal="center" vertical="center"/>
    </xf>
    <xf numFmtId="0" fontId="34" fillId="27" borderId="43" xfId="0" applyFont="1" applyFill="1" applyBorder="1" applyAlignment="1">
      <alignment horizontal="center" vertical="center" wrapText="1"/>
    </xf>
    <xf numFmtId="0" fontId="34" fillId="27" borderId="21" xfId="0" applyFont="1" applyFill="1" applyBorder="1" applyAlignment="1">
      <alignment horizontal="center" vertical="center"/>
    </xf>
    <xf numFmtId="0" fontId="34" fillId="27" borderId="44" xfId="0" applyFont="1" applyFill="1" applyBorder="1" applyAlignment="1">
      <alignment vertical="center" wrapText="1"/>
    </xf>
    <xf numFmtId="0" fontId="34" fillId="27" borderId="42" xfId="0" applyFont="1" applyFill="1" applyBorder="1" applyAlignment="1">
      <alignment vertical="center" wrapText="1"/>
    </xf>
    <xf numFmtId="0" fontId="34" fillId="27" borderId="43" xfId="0" applyFont="1" applyFill="1" applyBorder="1" applyAlignment="1">
      <alignment vertical="center" wrapText="1"/>
    </xf>
    <xf numFmtId="0" fontId="34" fillId="27" borderId="21" xfId="0" applyFont="1" applyFill="1" applyBorder="1" applyAlignment="1">
      <alignment vertical="center" wrapText="1"/>
    </xf>
    <xf numFmtId="0" fontId="34" fillId="27" borderId="20" xfId="0" applyFont="1" applyFill="1" applyBorder="1" applyAlignment="1">
      <alignment horizontal="center" vertical="center"/>
    </xf>
    <xf numFmtId="0" fontId="34" fillId="27" borderId="44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45" fillId="27" borderId="10" xfId="0" applyFont="1" applyFill="1" applyBorder="1" applyAlignment="1">
      <alignment horizontal="center" vertical="center"/>
    </xf>
    <xf numFmtId="0" fontId="45" fillId="27" borderId="10" xfId="0" applyFont="1" applyFill="1" applyBorder="1" applyAlignment="1">
      <alignment horizontal="center" vertical="center" wrapText="1"/>
    </xf>
    <xf numFmtId="0" fontId="46" fillId="0" borderId="10" xfId="0" applyFont="1" applyBorder="1"/>
    <xf numFmtId="0" fontId="46" fillId="0" borderId="0" xfId="0" applyFont="1"/>
    <xf numFmtId="1" fontId="34" fillId="27" borderId="10" xfId="0" applyNumberFormat="1" applyFont="1" applyFill="1" applyBorder="1" applyAlignment="1">
      <alignment horizontal="center" vertical="center"/>
    </xf>
    <xf numFmtId="3" fontId="27" fillId="24" borderId="10" xfId="0" applyNumberFormat="1" applyFont="1" applyFill="1" applyBorder="1" applyAlignment="1">
      <alignment horizontal="center" vertical="center"/>
    </xf>
    <xf numFmtId="2" fontId="38" fillId="28" borderId="0" xfId="0" applyNumberFormat="1" applyFont="1" applyFill="1"/>
    <xf numFmtId="0" fontId="22" fillId="28" borderId="0" xfId="0" applyFont="1" applyFill="1"/>
    <xf numFmtId="0" fontId="38" fillId="28" borderId="10" xfId="0" applyFont="1" applyFill="1" applyBorder="1" applyAlignment="1">
      <alignment horizontal="center" vertical="center"/>
    </xf>
    <xf numFmtId="0" fontId="38" fillId="28" borderId="10" xfId="0" applyFont="1" applyFill="1" applyBorder="1" applyAlignment="1">
      <alignment horizontal="center" vertical="center" wrapText="1"/>
    </xf>
    <xf numFmtId="0" fontId="43" fillId="28" borderId="0" xfId="0" applyFont="1" applyFill="1"/>
    <xf numFmtId="0" fontId="29" fillId="28" borderId="0" xfId="0" applyFont="1" applyFill="1"/>
    <xf numFmtId="1" fontId="38" fillId="28" borderId="10" xfId="0" applyNumberFormat="1" applyFont="1" applyFill="1" applyBorder="1" applyAlignment="1">
      <alignment horizontal="center" vertical="center"/>
    </xf>
    <xf numFmtId="4" fontId="38" fillId="28" borderId="10" xfId="0" applyNumberFormat="1" applyFont="1" applyFill="1" applyBorder="1" applyAlignment="1">
      <alignment horizontal="center" vertical="center"/>
    </xf>
    <xf numFmtId="2" fontId="38" fillId="28" borderId="10" xfId="0" applyNumberFormat="1" applyFont="1" applyFill="1" applyBorder="1" applyAlignment="1">
      <alignment horizontal="center" vertical="center"/>
    </xf>
    <xf numFmtId="4" fontId="22" fillId="28" borderId="10" xfId="0" applyNumberFormat="1" applyFont="1" applyFill="1" applyBorder="1" applyAlignment="1">
      <alignment horizontal="center" vertical="center"/>
    </xf>
    <xf numFmtId="49" fontId="22" fillId="28" borderId="10" xfId="0" applyNumberFormat="1" applyFont="1" applyFill="1" applyBorder="1" applyAlignment="1">
      <alignment horizontal="left" wrapText="1"/>
    </xf>
    <xf numFmtId="0" fontId="40" fillId="28" borderId="0" xfId="0" applyFont="1" applyFill="1" applyAlignment="1">
      <alignment horizontal="center"/>
    </xf>
    <xf numFmtId="49" fontId="38" fillId="28" borderId="0" xfId="0" applyNumberFormat="1" applyFont="1" applyFill="1" applyAlignment="1">
      <alignment horizontal="left" wrapText="1"/>
    </xf>
    <xf numFmtId="4" fontId="40" fillId="28" borderId="0" xfId="0" applyNumberFormat="1" applyFont="1" applyFill="1" applyAlignment="1">
      <alignment horizontal="center" vertical="center"/>
    </xf>
    <xf numFmtId="0" fontId="23" fillId="28" borderId="10" xfId="0" applyFont="1" applyFill="1" applyBorder="1" applyAlignment="1">
      <alignment horizontal="center" vertical="center" wrapText="1"/>
    </xf>
    <xf numFmtId="49" fontId="23" fillId="28" borderId="10" xfId="0" applyNumberFormat="1" applyFont="1" applyFill="1" applyBorder="1" applyAlignment="1">
      <alignment horizontal="left" vertical="center" wrapText="1"/>
    </xf>
    <xf numFmtId="4" fontId="23" fillId="28" borderId="10" xfId="0" applyNumberFormat="1" applyFont="1" applyFill="1" applyBorder="1" applyAlignment="1">
      <alignment horizontal="center" vertical="center" wrapText="1"/>
    </xf>
    <xf numFmtId="0" fontId="39" fillId="28" borderId="10" xfId="0" applyFont="1" applyFill="1" applyBorder="1" applyAlignment="1">
      <alignment horizontal="center" vertical="center" wrapText="1"/>
    </xf>
    <xf numFmtId="1" fontId="39" fillId="28" borderId="10" xfId="0" applyNumberFormat="1" applyFont="1" applyFill="1" applyBorder="1" applyAlignment="1">
      <alignment horizontal="center" vertical="center" wrapText="1"/>
    </xf>
    <xf numFmtId="0" fontId="22" fillId="28" borderId="10" xfId="0" applyFont="1" applyFill="1" applyBorder="1" applyAlignment="1">
      <alignment horizontal="center" vertical="center"/>
    </xf>
    <xf numFmtId="0" fontId="22" fillId="28" borderId="10" xfId="0" applyFont="1" applyFill="1" applyBorder="1" applyAlignment="1">
      <alignment vertical="center" wrapText="1"/>
    </xf>
    <xf numFmtId="49" fontId="22" fillId="28" borderId="10" xfId="0" applyNumberFormat="1" applyFont="1" applyFill="1" applyBorder="1" applyAlignment="1">
      <alignment horizontal="left" vertical="center" wrapText="1"/>
    </xf>
    <xf numFmtId="0" fontId="22" fillId="28" borderId="10" xfId="0" applyFont="1" applyFill="1" applyBorder="1" applyAlignment="1">
      <alignment horizontal="center" vertical="center" wrapText="1"/>
    </xf>
    <xf numFmtId="4" fontId="22" fillId="28" borderId="10" xfId="0" applyNumberFormat="1" applyFont="1" applyFill="1" applyBorder="1" applyAlignment="1">
      <alignment horizontal="center" vertical="center" wrapText="1"/>
    </xf>
    <xf numFmtId="1" fontId="22" fillId="28" borderId="10" xfId="0" applyNumberFormat="1" applyFont="1" applyFill="1" applyBorder="1" applyAlignment="1">
      <alignment horizontal="center" vertical="center"/>
    </xf>
    <xf numFmtId="0" fontId="31" fillId="28" borderId="0" xfId="0" applyFont="1" applyFill="1"/>
    <xf numFmtId="0" fontId="36" fillId="28" borderId="0" xfId="0" applyFont="1" applyFill="1"/>
    <xf numFmtId="1" fontId="38" fillId="28" borderId="10" xfId="0" applyNumberFormat="1" applyFont="1" applyFill="1" applyBorder="1" applyAlignment="1">
      <alignment horizontal="center" vertical="center" wrapText="1"/>
    </xf>
    <xf numFmtId="0" fontId="22" fillId="28" borderId="10" xfId="0" applyFont="1" applyFill="1" applyBorder="1" applyAlignment="1">
      <alignment horizontal="center"/>
    </xf>
    <xf numFmtId="49" fontId="38" fillId="28" borderId="10" xfId="0" applyNumberFormat="1" applyFont="1" applyFill="1" applyBorder="1" applyAlignment="1">
      <alignment horizontal="left" wrapText="1"/>
    </xf>
    <xf numFmtId="0" fontId="38" fillId="28" borderId="10" xfId="0" applyFont="1" applyFill="1" applyBorder="1" applyAlignment="1">
      <alignment vertical="center"/>
    </xf>
    <xf numFmtId="0" fontId="39" fillId="28" borderId="10" xfId="0" applyFont="1" applyFill="1" applyBorder="1" applyAlignment="1">
      <alignment horizontal="center" vertical="center"/>
    </xf>
    <xf numFmtId="0" fontId="44" fillId="28" borderId="10" xfId="0" applyFont="1" applyFill="1" applyBorder="1" applyAlignment="1">
      <alignment vertical="center"/>
    </xf>
    <xf numFmtId="0" fontId="44" fillId="28" borderId="10" xfId="0" applyFont="1" applyFill="1" applyBorder="1"/>
    <xf numFmtId="0" fontId="38" fillId="28" borderId="0" xfId="0" applyFont="1" applyFill="1" applyAlignment="1">
      <alignment horizontal="center"/>
    </xf>
    <xf numFmtId="0" fontId="38" fillId="28" borderId="0" xfId="0" applyFont="1" applyFill="1" applyAlignment="1">
      <alignment horizontal="center" vertical="center"/>
    </xf>
    <xf numFmtId="4" fontId="39" fillId="28" borderId="0" xfId="0" applyNumberFormat="1" applyFont="1" applyFill="1" applyAlignment="1">
      <alignment horizontal="center" vertical="center"/>
    </xf>
    <xf numFmtId="3" fontId="39" fillId="28" borderId="0" xfId="0" applyNumberFormat="1" applyFont="1" applyFill="1" applyAlignment="1">
      <alignment horizontal="center"/>
    </xf>
    <xf numFmtId="4" fontId="38" fillId="28" borderId="0" xfId="0" applyNumberFormat="1" applyFont="1" applyFill="1" applyAlignment="1">
      <alignment horizontal="center" vertical="center"/>
    </xf>
    <xf numFmtId="1" fontId="42" fillId="28" borderId="0" xfId="0" applyNumberFormat="1" applyFont="1" applyFill="1"/>
    <xf numFmtId="49" fontId="40" fillId="28" borderId="0" xfId="0" applyNumberFormat="1" applyFont="1" applyFill="1" applyAlignment="1">
      <alignment horizontal="center" vertical="center"/>
    </xf>
    <xf numFmtId="49" fontId="23" fillId="28" borderId="10" xfId="0" applyNumberFormat="1" applyFont="1" applyFill="1" applyBorder="1" applyAlignment="1">
      <alignment horizontal="center" vertical="center" wrapText="1"/>
    </xf>
    <xf numFmtId="49" fontId="22" fillId="28" borderId="10" xfId="0" applyNumberFormat="1" applyFont="1" applyFill="1" applyBorder="1" applyAlignment="1">
      <alignment horizontal="center" vertical="center" wrapText="1"/>
    </xf>
    <xf numFmtId="49" fontId="38" fillId="28" borderId="10" xfId="0" applyNumberFormat="1" applyFont="1" applyFill="1" applyBorder="1" applyAlignment="1">
      <alignment horizontal="center" vertical="center"/>
    </xf>
    <xf numFmtId="49" fontId="38" fillId="28" borderId="0" xfId="0" applyNumberFormat="1" applyFont="1" applyFill="1" applyAlignment="1">
      <alignment horizontal="center" vertical="center"/>
    </xf>
    <xf numFmtId="1" fontId="40" fillId="28" borderId="0" xfId="0" applyNumberFormat="1" applyFont="1" applyFill="1" applyAlignment="1">
      <alignment horizontal="center" vertical="center"/>
    </xf>
    <xf numFmtId="1" fontId="23" fillId="28" borderId="10" xfId="0" applyNumberFormat="1" applyFont="1" applyFill="1" applyBorder="1" applyAlignment="1">
      <alignment horizontal="center" vertical="center" wrapText="1"/>
    </xf>
    <xf numFmtId="1" fontId="22" fillId="28" borderId="10" xfId="0" applyNumberFormat="1" applyFont="1" applyFill="1" applyBorder="1" applyAlignment="1">
      <alignment horizontal="center" vertical="center" wrapText="1"/>
    </xf>
    <xf numFmtId="1" fontId="38" fillId="28" borderId="0" xfId="0" applyNumberFormat="1" applyFont="1" applyFill="1" applyAlignment="1">
      <alignment horizontal="center" vertical="center"/>
    </xf>
    <xf numFmtId="0" fontId="27" fillId="28" borderId="0" xfId="0" applyFont="1" applyFill="1"/>
    <xf numFmtId="0" fontId="23" fillId="28" borderId="10" xfId="0" applyFont="1" applyFill="1" applyBorder="1" applyAlignment="1">
      <alignment horizontal="left" wrapText="1"/>
    </xf>
    <xf numFmtId="0" fontId="22" fillId="28" borderId="10" xfId="0" applyFont="1" applyFill="1" applyBorder="1"/>
    <xf numFmtId="49" fontId="23" fillId="28" borderId="10" xfId="0" applyNumberFormat="1" applyFont="1" applyFill="1" applyBorder="1" applyAlignment="1">
      <alignment horizontal="left" wrapText="1"/>
    </xf>
    <xf numFmtId="0" fontId="22" fillId="28" borderId="10" xfId="0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41" fillId="28" borderId="0" xfId="0" applyFont="1" applyFill="1" applyAlignment="1">
      <alignment horizontal="center"/>
    </xf>
    <xf numFmtId="0" fontId="41" fillId="28" borderId="36" xfId="0" applyFont="1" applyFill="1" applyBorder="1" applyAlignment="1">
      <alignment horizontal="center"/>
    </xf>
    <xf numFmtId="0" fontId="38" fillId="2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27" borderId="21" xfId="0" applyFont="1" applyFill="1" applyBorder="1" applyAlignment="1">
      <alignment horizontal="center" vertical="center"/>
    </xf>
    <xf numFmtId="0" fontId="34" fillId="27" borderId="20" xfId="0" applyFont="1" applyFill="1" applyBorder="1" applyAlignment="1">
      <alignment horizontal="center" vertical="center"/>
    </xf>
    <xf numFmtId="0" fontId="34" fillId="27" borderId="16" xfId="0" applyFont="1" applyFill="1" applyBorder="1" applyAlignment="1">
      <alignment horizontal="center" vertical="center"/>
    </xf>
    <xf numFmtId="0" fontId="34" fillId="27" borderId="21" xfId="0" applyFont="1" applyFill="1" applyBorder="1" applyAlignment="1">
      <alignment vertical="center" wrapText="1"/>
    </xf>
    <xf numFmtId="0" fontId="34" fillId="27" borderId="20" xfId="0" applyFont="1" applyFill="1" applyBorder="1" applyAlignment="1">
      <alignment vertical="center" wrapText="1"/>
    </xf>
    <xf numFmtId="0" fontId="34" fillId="27" borderId="16" xfId="0" applyFont="1" applyFill="1" applyBorder="1" applyAlignment="1">
      <alignment vertical="center" wrapText="1"/>
    </xf>
    <xf numFmtId="0" fontId="34" fillId="27" borderId="39" xfId="0" applyFont="1" applyFill="1" applyBorder="1" applyAlignment="1">
      <alignment vertical="center" wrapText="1"/>
    </xf>
    <xf numFmtId="0" fontId="34" fillId="27" borderId="40" xfId="0" applyFont="1" applyFill="1" applyBorder="1" applyAlignment="1">
      <alignment vertical="center" wrapText="1"/>
    </xf>
    <xf numFmtId="0" fontId="34" fillId="27" borderId="41" xfId="0" applyFont="1" applyFill="1" applyBorder="1" applyAlignment="1">
      <alignment vertical="center" wrapText="1"/>
    </xf>
    <xf numFmtId="0" fontId="28" fillId="0" borderId="0" xfId="0" applyFont="1" applyAlignment="1">
      <alignment horizontal="center"/>
    </xf>
    <xf numFmtId="0" fontId="34" fillId="27" borderId="10" xfId="0" applyFont="1" applyFill="1" applyBorder="1" applyAlignment="1">
      <alignment horizontal="center" vertical="center"/>
    </xf>
    <xf numFmtId="0" fontId="34" fillId="27" borderId="10" xfId="0" applyFont="1" applyFill="1" applyBorder="1" applyAlignment="1">
      <alignment vertical="center" wrapText="1"/>
    </xf>
    <xf numFmtId="0" fontId="20" fillId="0" borderId="34" xfId="36" applyFont="1" applyBorder="1" applyAlignment="1">
      <alignment horizontal="left" vertical="center" wrapText="1"/>
    </xf>
    <xf numFmtId="0" fontId="20" fillId="0" borderId="29" xfId="36" applyFont="1" applyBorder="1" applyAlignment="1">
      <alignment horizontal="left" vertical="center" wrapText="1"/>
    </xf>
    <xf numFmtId="0" fontId="20" fillId="26" borderId="30" xfId="36" applyFont="1" applyFill="1" applyBorder="1" applyAlignment="1">
      <alignment horizontal="center" vertical="center" wrapText="1"/>
    </xf>
    <xf numFmtId="0" fontId="20" fillId="26" borderId="31" xfId="36" applyFont="1" applyFill="1" applyBorder="1" applyAlignment="1">
      <alignment horizontal="center" vertical="center" wrapText="1"/>
    </xf>
    <xf numFmtId="0" fontId="20" fillId="26" borderId="18" xfId="36" applyFont="1" applyFill="1" applyBorder="1" applyAlignment="1">
      <alignment horizontal="center" vertical="center" wrapText="1"/>
    </xf>
    <xf numFmtId="0" fontId="20" fillId="26" borderId="21" xfId="36" applyFont="1" applyFill="1" applyBorder="1" applyAlignment="1">
      <alignment horizontal="center" vertical="center" wrapText="1"/>
    </xf>
    <xf numFmtId="0" fontId="20" fillId="26" borderId="17" xfId="36" applyFont="1" applyFill="1" applyBorder="1" applyAlignment="1">
      <alignment vertical="center" wrapText="1"/>
    </xf>
    <xf numFmtId="0" fontId="20" fillId="26" borderId="25" xfId="36" applyFont="1" applyFill="1" applyBorder="1" applyAlignment="1">
      <alignment horizontal="center" vertical="center" wrapText="1"/>
    </xf>
    <xf numFmtId="0" fontId="20" fillId="26" borderId="27" xfId="36" applyFont="1" applyFill="1" applyBorder="1" applyAlignment="1">
      <alignment horizontal="center" vertical="center" wrapText="1"/>
    </xf>
    <xf numFmtId="0" fontId="20" fillId="26" borderId="20" xfId="36" applyFont="1" applyFill="1" applyBorder="1" applyAlignment="1">
      <alignment horizontal="center" vertical="center" wrapText="1"/>
    </xf>
    <xf numFmtId="0" fontId="20" fillId="0" borderId="0" xfId="36" applyFont="1" applyAlignment="1">
      <alignment horizontal="center" vertical="center" wrapText="1"/>
    </xf>
    <xf numFmtId="0" fontId="20" fillId="26" borderId="32" xfId="36" applyFont="1" applyFill="1" applyBorder="1" applyAlignment="1">
      <alignment horizontal="center" vertical="center" wrapText="1"/>
    </xf>
    <xf numFmtId="0" fontId="20" fillId="26" borderId="22" xfId="36" applyFont="1" applyFill="1" applyBorder="1" applyAlignment="1">
      <alignment horizontal="center" vertical="center" wrapText="1"/>
    </xf>
    <xf numFmtId="0" fontId="20" fillId="26" borderId="19" xfId="36" applyFont="1" applyFill="1" applyBorder="1" applyAlignment="1">
      <alignment horizontal="center" vertical="center" wrapText="1"/>
    </xf>
    <xf numFmtId="0" fontId="20" fillId="26" borderId="28" xfId="36" applyFont="1" applyFill="1" applyBorder="1" applyAlignment="1">
      <alignment horizontal="center" vertical="center" wrapText="1"/>
    </xf>
    <xf numFmtId="0" fontId="20" fillId="26" borderId="33" xfId="36" applyFont="1" applyFill="1" applyBorder="1" applyAlignment="1">
      <alignment horizontal="center" vertical="center" wrapText="1"/>
    </xf>
    <xf numFmtId="0" fontId="20" fillId="0" borderId="35" xfId="36" applyFont="1" applyBorder="1" applyAlignment="1">
      <alignment horizontal="left" vertical="center" wrapText="1"/>
    </xf>
    <xf numFmtId="0" fontId="20" fillId="0" borderId="38" xfId="36" applyFont="1" applyBorder="1" applyAlignment="1">
      <alignment horizontal="left" vertical="center" wrapText="1"/>
    </xf>
    <xf numFmtId="0" fontId="24" fillId="0" borderId="0" xfId="36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2" fontId="24" fillId="0" borderId="36" xfId="0" applyNumberFormat="1" applyFont="1" applyBorder="1" applyAlignment="1">
      <alignment horizontal="center" vertical="center" wrapText="1"/>
    </xf>
  </cellXfs>
  <cellStyles count="4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Финансовый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zoomScale="140" zoomScaleNormal="140" workbookViewId="0">
      <selection activeCell="B5" sqref="B5"/>
    </sheetView>
  </sheetViews>
  <sheetFormatPr defaultRowHeight="15" x14ac:dyDescent="0.25"/>
  <cols>
    <col min="2" max="2" width="15.5703125" customWidth="1"/>
    <col min="3" max="3" width="13.5703125" customWidth="1"/>
    <col min="4" max="4" width="12.5703125" customWidth="1"/>
    <col min="5" max="5" width="27.140625" customWidth="1"/>
    <col min="6" max="7" width="8.5703125" bestFit="1" customWidth="1"/>
    <col min="8" max="9" width="10.85546875" bestFit="1" customWidth="1"/>
    <col min="10" max="10" width="18.85546875" customWidth="1"/>
    <col min="11" max="11" width="7.42578125" bestFit="1" customWidth="1"/>
  </cols>
  <sheetData>
    <row r="1" spans="1:12" x14ac:dyDescent="0.25">
      <c r="K1" s="45" t="s">
        <v>72</v>
      </c>
    </row>
    <row r="2" spans="1:12" ht="15.75" x14ac:dyDescent="0.25">
      <c r="A2" s="166" t="s">
        <v>74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43"/>
    </row>
    <row r="3" spans="1:12" ht="15.75" x14ac:dyDescent="0.25">
      <c r="A3" s="166" t="s">
        <v>46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43"/>
    </row>
    <row r="4" spans="1:12" ht="31.5" x14ac:dyDescent="0.25">
      <c r="A4" s="44" t="s">
        <v>47</v>
      </c>
      <c r="B4" s="44" t="s">
        <v>39</v>
      </c>
      <c r="C4" s="44" t="s">
        <v>59</v>
      </c>
      <c r="D4" s="44" t="s">
        <v>60</v>
      </c>
      <c r="E4" s="44" t="s">
        <v>48</v>
      </c>
      <c r="F4" s="44" t="s">
        <v>61</v>
      </c>
      <c r="G4" s="44" t="s">
        <v>49</v>
      </c>
      <c r="H4" s="44" t="s">
        <v>50</v>
      </c>
      <c r="I4" s="44" t="s">
        <v>51</v>
      </c>
      <c r="J4" s="44" t="s">
        <v>62</v>
      </c>
      <c r="K4" s="44" t="s">
        <v>52</v>
      </c>
      <c r="L4" s="43"/>
    </row>
    <row r="5" spans="1:12" ht="22.5" x14ac:dyDescent="0.25">
      <c r="A5" s="48" t="s">
        <v>53</v>
      </c>
      <c r="B5" s="49" t="s">
        <v>54</v>
      </c>
      <c r="C5" s="49" t="s">
        <v>55</v>
      </c>
      <c r="D5" s="48" t="s">
        <v>56</v>
      </c>
      <c r="E5" s="49" t="s">
        <v>58</v>
      </c>
      <c r="F5" s="48">
        <v>2011</v>
      </c>
      <c r="G5" s="48">
        <v>1.17</v>
      </c>
      <c r="H5" s="50">
        <v>166937</v>
      </c>
      <c r="I5" s="50">
        <v>137259.24</v>
      </c>
      <c r="J5" s="48" t="s">
        <v>57</v>
      </c>
      <c r="K5" s="48">
        <v>17.78</v>
      </c>
      <c r="L5" s="43"/>
    </row>
  </sheetData>
  <mergeCells count="2">
    <mergeCell ref="A2:K2"/>
    <mergeCell ref="A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14"/>
  <sheetViews>
    <sheetView tabSelected="1" topLeftCell="A16" zoomScale="140" zoomScaleNormal="140" workbookViewId="0">
      <selection activeCell="G1" sqref="G1:I1"/>
    </sheetView>
  </sheetViews>
  <sheetFormatPr defaultColWidth="8.85546875" defaultRowHeight="15" x14ac:dyDescent="0.25"/>
  <cols>
    <col min="1" max="1" width="3.7109375" style="146" customWidth="1"/>
    <col min="2" max="2" width="26.140625" style="113" customWidth="1"/>
    <col min="3" max="3" width="39.140625" style="124" customWidth="1"/>
    <col min="4" max="4" width="10.28515625" style="156" customWidth="1"/>
    <col min="5" max="5" width="11.140625" style="160" customWidth="1"/>
    <col min="6" max="6" width="11" style="150" customWidth="1"/>
    <col min="7" max="7" width="9.5703125" style="147" customWidth="1"/>
    <col min="8" max="8" width="6.42578125" style="79" customWidth="1"/>
    <col min="9" max="9" width="6.28515625" style="151" customWidth="1"/>
    <col min="10" max="10" width="12.85546875" style="81" hidden="1" customWidth="1"/>
    <col min="11" max="11" width="9.140625" style="79" customWidth="1"/>
    <col min="12" max="16384" width="8.85546875" style="80"/>
  </cols>
  <sheetData>
    <row r="1" spans="1:11" ht="34.5" customHeight="1" x14ac:dyDescent="0.25">
      <c r="A1" s="123"/>
      <c r="B1" s="161"/>
      <c r="D1" s="152"/>
      <c r="E1" s="157"/>
      <c r="F1" s="125"/>
      <c r="G1" s="169" t="s">
        <v>796</v>
      </c>
      <c r="H1" s="170"/>
      <c r="I1" s="170"/>
    </row>
    <row r="2" spans="1:11" ht="15.75" x14ac:dyDescent="0.25">
      <c r="A2" s="167" t="s">
        <v>795</v>
      </c>
      <c r="B2" s="167"/>
      <c r="C2" s="167"/>
      <c r="D2" s="167"/>
      <c r="E2" s="167"/>
      <c r="F2" s="167"/>
      <c r="G2" s="167"/>
      <c r="H2" s="167"/>
      <c r="I2" s="167"/>
    </row>
    <row r="3" spans="1:11" ht="15.75" x14ac:dyDescent="0.25">
      <c r="A3" s="168"/>
      <c r="B3" s="168"/>
      <c r="C3" s="168"/>
      <c r="D3" s="168"/>
      <c r="E3" s="168"/>
      <c r="F3" s="168"/>
      <c r="G3" s="168"/>
      <c r="H3" s="168"/>
      <c r="I3" s="168"/>
    </row>
    <row r="4" spans="1:11" ht="31.5" x14ac:dyDescent="0.25">
      <c r="A4" s="126" t="s">
        <v>0</v>
      </c>
      <c r="B4" s="126" t="s">
        <v>39</v>
      </c>
      <c r="C4" s="127" t="s">
        <v>48</v>
      </c>
      <c r="D4" s="153" t="s">
        <v>63</v>
      </c>
      <c r="E4" s="158" t="s">
        <v>60</v>
      </c>
      <c r="F4" s="128" t="s">
        <v>50</v>
      </c>
      <c r="G4" s="126" t="s">
        <v>51</v>
      </c>
      <c r="H4" s="129" t="s">
        <v>758</v>
      </c>
      <c r="I4" s="130" t="s">
        <v>759</v>
      </c>
    </row>
    <row r="5" spans="1:11" s="138" customFormat="1" ht="14.25" customHeight="1" x14ac:dyDescent="0.25">
      <c r="A5" s="131"/>
      <c r="B5" s="132" t="s">
        <v>82</v>
      </c>
      <c r="C5" s="133" t="s">
        <v>579</v>
      </c>
      <c r="D5" s="154"/>
      <c r="E5" s="159"/>
      <c r="F5" s="135"/>
      <c r="G5" s="135"/>
      <c r="H5" s="134"/>
      <c r="I5" s="136"/>
      <c r="J5" s="113"/>
      <c r="K5" s="137"/>
    </row>
    <row r="6" spans="1:11" ht="12" customHeight="1" x14ac:dyDescent="0.25">
      <c r="A6" s="78">
        <v>1</v>
      </c>
      <c r="B6" s="162" t="s">
        <v>83</v>
      </c>
      <c r="C6" s="77" t="s">
        <v>84</v>
      </c>
      <c r="D6" s="155">
        <v>2018</v>
      </c>
      <c r="E6" s="118">
        <v>110852001498</v>
      </c>
      <c r="F6" s="119">
        <f>J6/134*H6</f>
        <v>64342.599999999991</v>
      </c>
      <c r="G6" s="120">
        <v>0</v>
      </c>
      <c r="H6" s="114">
        <v>7</v>
      </c>
      <c r="I6" s="115">
        <v>14</v>
      </c>
      <c r="J6" s="112">
        <v>1231701.2</v>
      </c>
    </row>
    <row r="7" spans="1:11" ht="12" customHeight="1" x14ac:dyDescent="0.25">
      <c r="A7" s="78">
        <v>2</v>
      </c>
      <c r="B7" s="163"/>
      <c r="C7" s="77" t="s">
        <v>85</v>
      </c>
      <c r="D7" s="155">
        <v>2018</v>
      </c>
      <c r="E7" s="118">
        <v>110852001499</v>
      </c>
      <c r="F7" s="119">
        <f t="shared" ref="F7:F26" si="0">J7/134*H7</f>
        <v>45959</v>
      </c>
      <c r="G7" s="120">
        <v>0</v>
      </c>
      <c r="H7" s="114">
        <v>5</v>
      </c>
      <c r="I7" s="139">
        <v>10</v>
      </c>
      <c r="J7" s="112">
        <v>1231701.2</v>
      </c>
    </row>
    <row r="8" spans="1:11" ht="12" customHeight="1" x14ac:dyDescent="0.25">
      <c r="A8" s="78">
        <v>3</v>
      </c>
      <c r="B8" s="163"/>
      <c r="C8" s="77" t="s">
        <v>86</v>
      </c>
      <c r="D8" s="155">
        <v>2018</v>
      </c>
      <c r="E8" s="118">
        <v>110852001500</v>
      </c>
      <c r="F8" s="119">
        <f t="shared" si="0"/>
        <v>64342.599999999991</v>
      </c>
      <c r="G8" s="120">
        <v>0</v>
      </c>
      <c r="H8" s="114">
        <v>7</v>
      </c>
      <c r="I8" s="139">
        <v>14</v>
      </c>
      <c r="J8" s="112">
        <v>1231701.2</v>
      </c>
    </row>
    <row r="9" spans="1:11" ht="12" customHeight="1" x14ac:dyDescent="0.25">
      <c r="A9" s="78">
        <v>4</v>
      </c>
      <c r="B9" s="163"/>
      <c r="C9" s="77" t="s">
        <v>87</v>
      </c>
      <c r="D9" s="155">
        <v>2018</v>
      </c>
      <c r="E9" s="118">
        <v>110852001501</v>
      </c>
      <c r="F9" s="119">
        <f t="shared" si="0"/>
        <v>55150.799999999996</v>
      </c>
      <c r="G9" s="120">
        <v>0</v>
      </c>
      <c r="H9" s="114">
        <v>6</v>
      </c>
      <c r="I9" s="139">
        <v>12</v>
      </c>
      <c r="J9" s="112">
        <v>1231701.2</v>
      </c>
    </row>
    <row r="10" spans="1:11" ht="12" customHeight="1" x14ac:dyDescent="0.25">
      <c r="A10" s="78">
        <v>5</v>
      </c>
      <c r="B10" s="163"/>
      <c r="C10" s="77" t="s">
        <v>88</v>
      </c>
      <c r="D10" s="155">
        <v>2018</v>
      </c>
      <c r="E10" s="118">
        <v>110852001502</v>
      </c>
      <c r="F10" s="119">
        <f t="shared" si="0"/>
        <v>55150.799999999996</v>
      </c>
      <c r="G10" s="120">
        <v>0</v>
      </c>
      <c r="H10" s="114">
        <v>6</v>
      </c>
      <c r="I10" s="139">
        <v>12</v>
      </c>
      <c r="J10" s="112">
        <v>1231701.2</v>
      </c>
    </row>
    <row r="11" spans="1:11" ht="12" customHeight="1" x14ac:dyDescent="0.25">
      <c r="A11" s="78">
        <v>6</v>
      </c>
      <c r="B11" s="163"/>
      <c r="C11" s="77" t="s">
        <v>89</v>
      </c>
      <c r="D11" s="155">
        <v>2018</v>
      </c>
      <c r="E11" s="118">
        <v>110852001503</v>
      </c>
      <c r="F11" s="119">
        <f t="shared" si="0"/>
        <v>55150.799999999996</v>
      </c>
      <c r="G11" s="120">
        <v>0</v>
      </c>
      <c r="H11" s="114">
        <v>6</v>
      </c>
      <c r="I11" s="139">
        <v>12</v>
      </c>
      <c r="J11" s="112">
        <v>1231701.2</v>
      </c>
    </row>
    <row r="12" spans="1:11" ht="12" customHeight="1" x14ac:dyDescent="0.25">
      <c r="A12" s="78">
        <v>7</v>
      </c>
      <c r="B12" s="163"/>
      <c r="C12" s="77" t="s">
        <v>90</v>
      </c>
      <c r="D12" s="155">
        <v>2018</v>
      </c>
      <c r="E12" s="118">
        <v>110852001504</v>
      </c>
      <c r="F12" s="119">
        <f t="shared" si="0"/>
        <v>55150.799999999996</v>
      </c>
      <c r="G12" s="120">
        <v>0</v>
      </c>
      <c r="H12" s="114">
        <v>6</v>
      </c>
      <c r="I12" s="139">
        <v>12</v>
      </c>
      <c r="J12" s="112">
        <v>1231701.2</v>
      </c>
    </row>
    <row r="13" spans="1:11" ht="12" customHeight="1" x14ac:dyDescent="0.25">
      <c r="A13" s="78">
        <v>8</v>
      </c>
      <c r="B13" s="164" t="s">
        <v>91</v>
      </c>
      <c r="C13" s="77" t="s">
        <v>92</v>
      </c>
      <c r="D13" s="155">
        <v>2018</v>
      </c>
      <c r="E13" s="118">
        <v>110852001505</v>
      </c>
      <c r="F13" s="119">
        <f t="shared" si="0"/>
        <v>64342.599999999991</v>
      </c>
      <c r="G13" s="120">
        <v>0</v>
      </c>
      <c r="H13" s="114">
        <v>7</v>
      </c>
      <c r="I13" s="115">
        <v>7</v>
      </c>
      <c r="J13" s="112">
        <v>1231701.2</v>
      </c>
    </row>
    <row r="14" spans="1:11" ht="12" customHeight="1" x14ac:dyDescent="0.25">
      <c r="A14" s="78">
        <v>9</v>
      </c>
      <c r="B14" s="163"/>
      <c r="C14" s="77" t="s">
        <v>93</v>
      </c>
      <c r="D14" s="155">
        <v>2018</v>
      </c>
      <c r="E14" s="118">
        <v>110852001506</v>
      </c>
      <c r="F14" s="119">
        <f t="shared" si="0"/>
        <v>55150.799999999996</v>
      </c>
      <c r="G14" s="120">
        <v>0</v>
      </c>
      <c r="H14" s="114">
        <v>6</v>
      </c>
      <c r="I14" s="139">
        <v>6</v>
      </c>
      <c r="J14" s="112">
        <v>1231701.2</v>
      </c>
    </row>
    <row r="15" spans="1:11" ht="12" customHeight="1" x14ac:dyDescent="0.25">
      <c r="A15" s="78">
        <v>10</v>
      </c>
      <c r="B15" s="164" t="s">
        <v>94</v>
      </c>
      <c r="C15" s="77" t="s">
        <v>95</v>
      </c>
      <c r="D15" s="155">
        <v>2018</v>
      </c>
      <c r="E15" s="118">
        <v>110852001507</v>
      </c>
      <c r="F15" s="119">
        <f t="shared" si="0"/>
        <v>64342.599999999991</v>
      </c>
      <c r="G15" s="120">
        <v>0</v>
      </c>
      <c r="H15" s="114">
        <v>7</v>
      </c>
      <c r="I15" s="115">
        <v>7</v>
      </c>
      <c r="J15" s="112">
        <v>1231701.2</v>
      </c>
    </row>
    <row r="16" spans="1:11" ht="12" customHeight="1" x14ac:dyDescent="0.25">
      <c r="A16" s="78">
        <v>11</v>
      </c>
      <c r="B16" s="163"/>
      <c r="C16" s="77" t="s">
        <v>96</v>
      </c>
      <c r="D16" s="155">
        <v>2018</v>
      </c>
      <c r="E16" s="118">
        <v>110852001508</v>
      </c>
      <c r="F16" s="119">
        <f t="shared" si="0"/>
        <v>73534.399999999994</v>
      </c>
      <c r="G16" s="120">
        <v>0</v>
      </c>
      <c r="H16" s="114">
        <v>8</v>
      </c>
      <c r="I16" s="139">
        <v>8</v>
      </c>
      <c r="J16" s="112">
        <v>1231701.2</v>
      </c>
    </row>
    <row r="17" spans="1:10" ht="12" customHeight="1" x14ac:dyDescent="0.25">
      <c r="A17" s="78">
        <v>12</v>
      </c>
      <c r="B17" s="163"/>
      <c r="C17" s="77" t="s">
        <v>580</v>
      </c>
      <c r="D17" s="155">
        <v>2018</v>
      </c>
      <c r="E17" s="118">
        <v>110852001509</v>
      </c>
      <c r="F17" s="119">
        <f t="shared" si="0"/>
        <v>101109.79999999999</v>
      </c>
      <c r="G17" s="120">
        <v>0</v>
      </c>
      <c r="H17" s="114">
        <v>11</v>
      </c>
      <c r="I17" s="139">
        <v>9</v>
      </c>
      <c r="J17" s="112">
        <v>1231701.2</v>
      </c>
    </row>
    <row r="18" spans="1:10" ht="12" customHeight="1" x14ac:dyDescent="0.25">
      <c r="A18" s="78">
        <v>13</v>
      </c>
      <c r="B18" s="164" t="s">
        <v>99</v>
      </c>
      <c r="C18" s="77" t="s">
        <v>97</v>
      </c>
      <c r="D18" s="155">
        <v>2018</v>
      </c>
      <c r="E18" s="118">
        <v>110852001510</v>
      </c>
      <c r="F18" s="119">
        <f t="shared" si="0"/>
        <v>82726.2</v>
      </c>
      <c r="G18" s="120">
        <v>0</v>
      </c>
      <c r="H18" s="114">
        <v>9</v>
      </c>
      <c r="I18" s="115">
        <v>9</v>
      </c>
      <c r="J18" s="112">
        <v>1231701.2</v>
      </c>
    </row>
    <row r="19" spans="1:10" ht="12" customHeight="1" x14ac:dyDescent="0.25">
      <c r="A19" s="78">
        <v>14</v>
      </c>
      <c r="B19" s="163"/>
      <c r="C19" s="77" t="s">
        <v>98</v>
      </c>
      <c r="D19" s="155">
        <v>2018</v>
      </c>
      <c r="E19" s="118">
        <v>110852001511</v>
      </c>
      <c r="F19" s="119">
        <f t="shared" si="0"/>
        <v>55150.799999999996</v>
      </c>
      <c r="G19" s="120">
        <v>0</v>
      </c>
      <c r="H19" s="114">
        <v>6</v>
      </c>
      <c r="I19" s="139">
        <v>6</v>
      </c>
      <c r="J19" s="112">
        <v>1231701.2</v>
      </c>
    </row>
    <row r="20" spans="1:10" ht="12" customHeight="1" x14ac:dyDescent="0.25">
      <c r="A20" s="78">
        <v>15</v>
      </c>
      <c r="B20" s="164" t="s">
        <v>101</v>
      </c>
      <c r="C20" s="77" t="s">
        <v>491</v>
      </c>
      <c r="D20" s="155">
        <v>2018</v>
      </c>
      <c r="E20" s="118">
        <v>110852001512</v>
      </c>
      <c r="F20" s="119">
        <f t="shared" si="0"/>
        <v>55150.799999999996</v>
      </c>
      <c r="G20" s="120">
        <v>0</v>
      </c>
      <c r="H20" s="114">
        <v>6</v>
      </c>
      <c r="I20" s="115">
        <v>6</v>
      </c>
      <c r="J20" s="112">
        <v>1231701.2</v>
      </c>
    </row>
    <row r="21" spans="1:10" ht="22.5" x14ac:dyDescent="0.25">
      <c r="A21" s="78">
        <v>16</v>
      </c>
      <c r="B21" s="163"/>
      <c r="C21" s="77" t="s">
        <v>100</v>
      </c>
      <c r="D21" s="155">
        <v>2018</v>
      </c>
      <c r="E21" s="118">
        <v>110852001513</v>
      </c>
      <c r="F21" s="119">
        <f t="shared" si="0"/>
        <v>9191.7999999999993</v>
      </c>
      <c r="G21" s="120">
        <v>0</v>
      </c>
      <c r="H21" s="131">
        <v>1</v>
      </c>
      <c r="I21" s="139">
        <v>1</v>
      </c>
      <c r="J21" s="112">
        <v>1231701.2</v>
      </c>
    </row>
    <row r="22" spans="1:10" ht="12" customHeight="1" x14ac:dyDescent="0.25">
      <c r="A22" s="78">
        <v>17</v>
      </c>
      <c r="B22" s="164" t="s">
        <v>104</v>
      </c>
      <c r="C22" s="77" t="s">
        <v>492</v>
      </c>
      <c r="D22" s="155">
        <v>2018</v>
      </c>
      <c r="E22" s="118">
        <v>110852001514</v>
      </c>
      <c r="F22" s="119">
        <f t="shared" si="0"/>
        <v>45959</v>
      </c>
      <c r="G22" s="120">
        <v>0</v>
      </c>
      <c r="H22" s="114">
        <v>5</v>
      </c>
      <c r="I22" s="115">
        <v>5</v>
      </c>
      <c r="J22" s="112">
        <v>1231701.2</v>
      </c>
    </row>
    <row r="23" spans="1:10" ht="12" customHeight="1" x14ac:dyDescent="0.25">
      <c r="A23" s="78">
        <v>18</v>
      </c>
      <c r="B23" s="163"/>
      <c r="C23" s="77" t="s">
        <v>102</v>
      </c>
      <c r="D23" s="155">
        <v>2018</v>
      </c>
      <c r="E23" s="118">
        <v>110852001515</v>
      </c>
      <c r="F23" s="119">
        <f t="shared" si="0"/>
        <v>55150.799999999996</v>
      </c>
      <c r="G23" s="120">
        <v>0</v>
      </c>
      <c r="H23" s="114">
        <v>6</v>
      </c>
      <c r="I23" s="139">
        <v>6</v>
      </c>
      <c r="J23" s="112">
        <v>1231701.2</v>
      </c>
    </row>
    <row r="24" spans="1:10" ht="12" customHeight="1" x14ac:dyDescent="0.25">
      <c r="A24" s="78">
        <v>19</v>
      </c>
      <c r="B24" s="163"/>
      <c r="C24" s="77" t="s">
        <v>103</v>
      </c>
      <c r="D24" s="155">
        <v>2018</v>
      </c>
      <c r="E24" s="118">
        <v>110852001516</v>
      </c>
      <c r="F24" s="119">
        <f t="shared" si="0"/>
        <v>64342.599999999991</v>
      </c>
      <c r="G24" s="120">
        <v>0</v>
      </c>
      <c r="H24" s="114">
        <v>7</v>
      </c>
      <c r="I24" s="139">
        <v>7</v>
      </c>
      <c r="J24" s="112">
        <v>1231701.2</v>
      </c>
    </row>
    <row r="25" spans="1:10" ht="12" customHeight="1" x14ac:dyDescent="0.25">
      <c r="A25" s="78">
        <v>20</v>
      </c>
      <c r="B25" s="164" t="s">
        <v>109</v>
      </c>
      <c r="C25" s="77" t="s">
        <v>105</v>
      </c>
      <c r="D25" s="155">
        <v>2018</v>
      </c>
      <c r="E25" s="118">
        <v>110852001517</v>
      </c>
      <c r="F25" s="119">
        <f t="shared" si="0"/>
        <v>73534.399999999994</v>
      </c>
      <c r="G25" s="120">
        <v>0</v>
      </c>
      <c r="H25" s="114">
        <v>8</v>
      </c>
      <c r="I25" s="115">
        <v>8</v>
      </c>
      <c r="J25" s="112">
        <v>1231701.2</v>
      </c>
    </row>
    <row r="26" spans="1:10" ht="12" customHeight="1" x14ac:dyDescent="0.25">
      <c r="A26" s="78">
        <v>21</v>
      </c>
      <c r="B26" s="163"/>
      <c r="C26" s="77" t="s">
        <v>106</v>
      </c>
      <c r="D26" s="155">
        <v>2018</v>
      </c>
      <c r="E26" s="118">
        <v>110852001518</v>
      </c>
      <c r="F26" s="119">
        <f t="shared" si="0"/>
        <v>36767.199999999997</v>
      </c>
      <c r="G26" s="120">
        <v>0</v>
      </c>
      <c r="H26" s="114">
        <v>4</v>
      </c>
      <c r="I26" s="139">
        <v>4</v>
      </c>
      <c r="J26" s="112">
        <v>1231701.2</v>
      </c>
    </row>
    <row r="27" spans="1:10" ht="12" customHeight="1" x14ac:dyDescent="0.25">
      <c r="A27" s="78">
        <v>22</v>
      </c>
      <c r="B27" s="164" t="s">
        <v>108</v>
      </c>
      <c r="C27" s="77" t="s">
        <v>107</v>
      </c>
      <c r="D27" s="155">
        <v>2018</v>
      </c>
      <c r="E27" s="118">
        <v>110852001519</v>
      </c>
      <c r="F27" s="119">
        <v>407128.1</v>
      </c>
      <c r="G27" s="120">
        <v>0</v>
      </c>
      <c r="H27" s="114">
        <v>8</v>
      </c>
      <c r="I27" s="139">
        <v>8</v>
      </c>
      <c r="J27" s="81">
        <v>407128.1</v>
      </c>
    </row>
    <row r="28" spans="1:10" ht="12" customHeight="1" x14ac:dyDescent="0.25">
      <c r="A28" s="78">
        <v>23</v>
      </c>
      <c r="B28" s="164" t="s">
        <v>116</v>
      </c>
      <c r="C28" s="77" t="s">
        <v>110</v>
      </c>
      <c r="D28" s="155">
        <v>2018</v>
      </c>
      <c r="E28" s="118">
        <v>110852001520</v>
      </c>
      <c r="F28" s="119">
        <f>J28/64*H28</f>
        <v>66555.491406250003</v>
      </c>
      <c r="G28" s="120">
        <v>0</v>
      </c>
      <c r="H28" s="114">
        <v>11</v>
      </c>
      <c r="I28" s="115">
        <v>22</v>
      </c>
      <c r="J28" s="81">
        <v>387231.95</v>
      </c>
    </row>
    <row r="29" spans="1:10" ht="12" customHeight="1" x14ac:dyDescent="0.25">
      <c r="A29" s="78">
        <v>24</v>
      </c>
      <c r="B29" s="163"/>
      <c r="C29" s="77" t="s">
        <v>111</v>
      </c>
      <c r="D29" s="155">
        <v>2018</v>
      </c>
      <c r="E29" s="118">
        <v>110852001521</v>
      </c>
      <c r="F29" s="119">
        <f t="shared" ref="F29:F33" si="1">J29/64*H29</f>
        <v>66555.491406250003</v>
      </c>
      <c r="G29" s="120">
        <v>0</v>
      </c>
      <c r="H29" s="114">
        <v>11</v>
      </c>
      <c r="I29" s="115">
        <v>22</v>
      </c>
      <c r="J29" s="81">
        <v>387231.95</v>
      </c>
    </row>
    <row r="30" spans="1:10" ht="12" customHeight="1" x14ac:dyDescent="0.25">
      <c r="A30" s="78">
        <v>25</v>
      </c>
      <c r="B30" s="163"/>
      <c r="C30" s="77" t="s">
        <v>112</v>
      </c>
      <c r="D30" s="155">
        <v>2018</v>
      </c>
      <c r="E30" s="118">
        <v>110852001522</v>
      </c>
      <c r="F30" s="119">
        <f t="shared" si="1"/>
        <v>108908.98593750001</v>
      </c>
      <c r="G30" s="120">
        <v>0</v>
      </c>
      <c r="H30" s="114">
        <v>18</v>
      </c>
      <c r="I30" s="115">
        <v>36</v>
      </c>
      <c r="J30" s="81">
        <v>387231.95</v>
      </c>
    </row>
    <row r="31" spans="1:10" ht="12" customHeight="1" x14ac:dyDescent="0.25">
      <c r="A31" s="78">
        <v>26</v>
      </c>
      <c r="B31" s="163"/>
      <c r="C31" s="77" t="s">
        <v>113</v>
      </c>
      <c r="D31" s="155">
        <v>2018</v>
      </c>
      <c r="E31" s="118">
        <v>110852001523</v>
      </c>
      <c r="F31" s="119">
        <f t="shared" si="1"/>
        <v>72605.990625000006</v>
      </c>
      <c r="G31" s="120">
        <v>0</v>
      </c>
      <c r="H31" s="114">
        <v>12</v>
      </c>
      <c r="I31" s="115">
        <v>24</v>
      </c>
      <c r="J31" s="81">
        <v>387231.95</v>
      </c>
    </row>
    <row r="32" spans="1:10" ht="12" customHeight="1" x14ac:dyDescent="0.25">
      <c r="A32" s="78">
        <v>27</v>
      </c>
      <c r="B32" s="163"/>
      <c r="C32" s="77" t="s">
        <v>114</v>
      </c>
      <c r="D32" s="155">
        <v>2018</v>
      </c>
      <c r="E32" s="118">
        <v>110852001524</v>
      </c>
      <c r="F32" s="119">
        <f t="shared" si="1"/>
        <v>54454.492968750004</v>
      </c>
      <c r="G32" s="120">
        <v>0</v>
      </c>
      <c r="H32" s="114">
        <v>9</v>
      </c>
      <c r="I32" s="115">
        <v>18</v>
      </c>
      <c r="J32" s="81">
        <v>387231.95</v>
      </c>
    </row>
    <row r="33" spans="1:10" ht="12" customHeight="1" x14ac:dyDescent="0.25">
      <c r="A33" s="78">
        <v>28</v>
      </c>
      <c r="B33" s="163"/>
      <c r="C33" s="77" t="s">
        <v>115</v>
      </c>
      <c r="D33" s="155">
        <v>2018</v>
      </c>
      <c r="E33" s="118">
        <v>110852001525</v>
      </c>
      <c r="F33" s="119">
        <f t="shared" si="1"/>
        <v>18151.497656250001</v>
      </c>
      <c r="G33" s="120">
        <v>0</v>
      </c>
      <c r="H33" s="114">
        <v>3</v>
      </c>
      <c r="I33" s="115">
        <v>6</v>
      </c>
      <c r="J33" s="81">
        <v>387231.95</v>
      </c>
    </row>
    <row r="34" spans="1:10" ht="12" customHeight="1" x14ac:dyDescent="0.25">
      <c r="A34" s="78">
        <v>29</v>
      </c>
      <c r="B34" s="164" t="s">
        <v>123</v>
      </c>
      <c r="C34" s="77" t="s">
        <v>490</v>
      </c>
      <c r="D34" s="155">
        <v>2018</v>
      </c>
      <c r="E34" s="118">
        <v>110852001526</v>
      </c>
      <c r="F34" s="119">
        <f>J34/18*I34</f>
        <v>26972.605</v>
      </c>
      <c r="G34" s="120">
        <v>0</v>
      </c>
      <c r="H34" s="114">
        <v>11</v>
      </c>
      <c r="I34" s="115">
        <v>11</v>
      </c>
      <c r="J34" s="112">
        <v>44136.99</v>
      </c>
    </row>
    <row r="35" spans="1:10" ht="12" customHeight="1" x14ac:dyDescent="0.25">
      <c r="A35" s="78">
        <v>30</v>
      </c>
      <c r="B35" s="163"/>
      <c r="C35" s="77" t="s">
        <v>117</v>
      </c>
      <c r="D35" s="155">
        <v>2018</v>
      </c>
      <c r="E35" s="118">
        <v>110852001527</v>
      </c>
      <c r="F35" s="119">
        <f>J35/18*I35</f>
        <v>17164.384999999998</v>
      </c>
      <c r="G35" s="120">
        <v>0</v>
      </c>
      <c r="H35" s="114">
        <v>7</v>
      </c>
      <c r="I35" s="115">
        <v>7</v>
      </c>
      <c r="J35" s="112">
        <v>44136.99</v>
      </c>
    </row>
    <row r="36" spans="1:10" ht="12" customHeight="1" x14ac:dyDescent="0.25">
      <c r="A36" s="78">
        <v>31</v>
      </c>
      <c r="B36" s="164" t="s">
        <v>124</v>
      </c>
      <c r="C36" s="77" t="s">
        <v>118</v>
      </c>
      <c r="D36" s="155">
        <v>2018</v>
      </c>
      <c r="E36" s="118">
        <v>110852001528</v>
      </c>
      <c r="F36" s="119">
        <v>12260.28</v>
      </c>
      <c r="G36" s="120">
        <v>0</v>
      </c>
      <c r="H36" s="114">
        <v>5</v>
      </c>
      <c r="I36" s="115">
        <v>5</v>
      </c>
    </row>
    <row r="37" spans="1:10" ht="12" customHeight="1" x14ac:dyDescent="0.25">
      <c r="A37" s="78">
        <v>32</v>
      </c>
      <c r="B37" s="163"/>
      <c r="C37" s="77" t="s">
        <v>119</v>
      </c>
      <c r="D37" s="155">
        <v>2018</v>
      </c>
      <c r="E37" s="118">
        <v>110852001529</v>
      </c>
      <c r="F37" s="119">
        <v>132920.85999999999</v>
      </c>
      <c r="G37" s="120">
        <v>0</v>
      </c>
      <c r="H37" s="114">
        <v>5</v>
      </c>
      <c r="I37" s="115">
        <v>4</v>
      </c>
    </row>
    <row r="38" spans="1:10" ht="12" customHeight="1" x14ac:dyDescent="0.25">
      <c r="A38" s="78">
        <v>33</v>
      </c>
      <c r="B38" s="164" t="s">
        <v>125</v>
      </c>
      <c r="C38" s="77" t="s">
        <v>120</v>
      </c>
      <c r="D38" s="155">
        <v>2018</v>
      </c>
      <c r="E38" s="118">
        <v>110852001530</v>
      </c>
      <c r="F38" s="119">
        <v>7356.17</v>
      </c>
      <c r="G38" s="120">
        <v>0</v>
      </c>
      <c r="H38" s="114">
        <v>3</v>
      </c>
      <c r="I38" s="115">
        <v>3</v>
      </c>
    </row>
    <row r="39" spans="1:10" ht="12" customHeight="1" x14ac:dyDescent="0.25">
      <c r="A39" s="78">
        <v>34</v>
      </c>
      <c r="B39" s="164" t="s">
        <v>126</v>
      </c>
      <c r="C39" s="77" t="s">
        <v>121</v>
      </c>
      <c r="D39" s="155">
        <v>2019</v>
      </c>
      <c r="E39" s="118">
        <v>110852001531</v>
      </c>
      <c r="F39" s="119">
        <v>156582.84</v>
      </c>
      <c r="G39" s="120">
        <v>0</v>
      </c>
      <c r="H39" s="114">
        <v>5</v>
      </c>
      <c r="I39" s="115">
        <v>4</v>
      </c>
    </row>
    <row r="40" spans="1:10" ht="12" customHeight="1" x14ac:dyDescent="0.25">
      <c r="A40" s="78">
        <v>35</v>
      </c>
      <c r="B40" s="164" t="s">
        <v>127</v>
      </c>
      <c r="C40" s="77" t="s">
        <v>122</v>
      </c>
      <c r="D40" s="155">
        <v>2020</v>
      </c>
      <c r="E40" s="118">
        <v>110852001532</v>
      </c>
      <c r="F40" s="119">
        <v>201804.18</v>
      </c>
      <c r="G40" s="120">
        <v>0</v>
      </c>
      <c r="H40" s="114">
        <v>5</v>
      </c>
      <c r="I40" s="115">
        <v>4</v>
      </c>
    </row>
    <row r="41" spans="1:10" ht="12" customHeight="1" x14ac:dyDescent="0.25">
      <c r="A41" s="78">
        <v>36</v>
      </c>
      <c r="B41" s="164" t="s">
        <v>133</v>
      </c>
      <c r="C41" s="77" t="s">
        <v>128</v>
      </c>
      <c r="D41" s="155">
        <v>2017</v>
      </c>
      <c r="E41" s="118">
        <v>110852001533</v>
      </c>
      <c r="F41" s="119">
        <f>J41/50*H41</f>
        <v>240261.31080000001</v>
      </c>
      <c r="G41" s="120">
        <v>0</v>
      </c>
      <c r="H41" s="114">
        <v>6</v>
      </c>
      <c r="I41" s="115">
        <v>6</v>
      </c>
      <c r="J41" s="81">
        <v>2002177.59</v>
      </c>
    </row>
    <row r="42" spans="1:10" ht="12" customHeight="1" x14ac:dyDescent="0.25">
      <c r="A42" s="78">
        <v>37</v>
      </c>
      <c r="B42" s="163"/>
      <c r="C42" s="77" t="s">
        <v>129</v>
      </c>
      <c r="D42" s="155">
        <v>2017</v>
      </c>
      <c r="E42" s="118">
        <v>110852001534</v>
      </c>
      <c r="F42" s="119">
        <f t="shared" ref="F42:F47" si="2">J42/50*H42</f>
        <v>160174.2072</v>
      </c>
      <c r="G42" s="120">
        <v>0</v>
      </c>
      <c r="H42" s="114">
        <v>4</v>
      </c>
      <c r="I42" s="115">
        <v>4</v>
      </c>
      <c r="J42" s="81">
        <v>2002177.59</v>
      </c>
    </row>
    <row r="43" spans="1:10" ht="12" customHeight="1" x14ac:dyDescent="0.25">
      <c r="A43" s="78">
        <v>38</v>
      </c>
      <c r="B43" s="163"/>
      <c r="C43" s="77" t="s">
        <v>130</v>
      </c>
      <c r="D43" s="155">
        <v>2017</v>
      </c>
      <c r="E43" s="118">
        <v>110852001535</v>
      </c>
      <c r="F43" s="119">
        <f t="shared" si="2"/>
        <v>280304.86259999999</v>
      </c>
      <c r="G43" s="120">
        <v>0</v>
      </c>
      <c r="H43" s="114">
        <v>7</v>
      </c>
      <c r="I43" s="115">
        <v>7</v>
      </c>
      <c r="J43" s="81">
        <v>2002177.59</v>
      </c>
    </row>
    <row r="44" spans="1:10" ht="12" customHeight="1" x14ac:dyDescent="0.25">
      <c r="A44" s="78">
        <v>39</v>
      </c>
      <c r="B44" s="163"/>
      <c r="C44" s="77" t="s">
        <v>489</v>
      </c>
      <c r="D44" s="155">
        <v>2017</v>
      </c>
      <c r="E44" s="118">
        <v>110852001536</v>
      </c>
      <c r="F44" s="119">
        <f t="shared" si="2"/>
        <v>160174.2072</v>
      </c>
      <c r="G44" s="120">
        <v>0</v>
      </c>
      <c r="H44" s="114">
        <v>4</v>
      </c>
      <c r="I44" s="115">
        <v>4</v>
      </c>
      <c r="J44" s="81">
        <v>2002177.59</v>
      </c>
    </row>
    <row r="45" spans="1:10" ht="12" customHeight="1" x14ac:dyDescent="0.25">
      <c r="A45" s="78">
        <v>40</v>
      </c>
      <c r="B45" s="163"/>
      <c r="C45" s="77" t="s">
        <v>131</v>
      </c>
      <c r="D45" s="155">
        <v>2017</v>
      </c>
      <c r="E45" s="118">
        <v>110852001537</v>
      </c>
      <c r="F45" s="119">
        <f t="shared" si="2"/>
        <v>240261.31080000001</v>
      </c>
      <c r="G45" s="120">
        <v>0</v>
      </c>
      <c r="H45" s="114">
        <v>6</v>
      </c>
      <c r="I45" s="115">
        <v>6</v>
      </c>
      <c r="J45" s="81">
        <v>2002177.59</v>
      </c>
    </row>
    <row r="46" spans="1:10" ht="12" customHeight="1" x14ac:dyDescent="0.25">
      <c r="A46" s="78">
        <v>41</v>
      </c>
      <c r="B46" s="163"/>
      <c r="C46" s="77" t="s">
        <v>475</v>
      </c>
      <c r="D46" s="155">
        <v>2017</v>
      </c>
      <c r="E46" s="118">
        <v>110852001538</v>
      </c>
      <c r="F46" s="119">
        <f t="shared" si="2"/>
        <v>480522.62160000001</v>
      </c>
      <c r="G46" s="120">
        <v>0</v>
      </c>
      <c r="H46" s="114">
        <v>12</v>
      </c>
      <c r="I46" s="115">
        <v>12</v>
      </c>
      <c r="J46" s="81">
        <v>2002177.59</v>
      </c>
    </row>
    <row r="47" spans="1:10" ht="12" customHeight="1" x14ac:dyDescent="0.25">
      <c r="A47" s="78">
        <v>42</v>
      </c>
      <c r="B47" s="163"/>
      <c r="C47" s="77" t="s">
        <v>132</v>
      </c>
      <c r="D47" s="155">
        <v>2017</v>
      </c>
      <c r="E47" s="118">
        <v>110852001539</v>
      </c>
      <c r="F47" s="119">
        <f t="shared" si="2"/>
        <v>440479.0698</v>
      </c>
      <c r="G47" s="120">
        <v>0</v>
      </c>
      <c r="H47" s="114">
        <v>11</v>
      </c>
      <c r="I47" s="115">
        <v>11</v>
      </c>
      <c r="J47" s="81">
        <v>2002177.59</v>
      </c>
    </row>
    <row r="48" spans="1:10" ht="12" customHeight="1" x14ac:dyDescent="0.25">
      <c r="A48" s="78">
        <v>43</v>
      </c>
      <c r="B48" s="163"/>
      <c r="C48" s="77" t="s">
        <v>575</v>
      </c>
      <c r="D48" s="155">
        <v>2020</v>
      </c>
      <c r="E48" s="118">
        <v>110852001540</v>
      </c>
      <c r="F48" s="119">
        <v>1808873.47</v>
      </c>
      <c r="G48" s="120">
        <v>0</v>
      </c>
      <c r="H48" s="114">
        <v>56</v>
      </c>
      <c r="I48" s="115">
        <v>53</v>
      </c>
    </row>
    <row r="49" spans="1:10" ht="12" customHeight="1" x14ac:dyDescent="0.25">
      <c r="A49" s="78">
        <v>44</v>
      </c>
      <c r="B49" s="164" t="s">
        <v>143</v>
      </c>
      <c r="C49" s="77" t="s">
        <v>134</v>
      </c>
      <c r="D49" s="155">
        <v>2018</v>
      </c>
      <c r="E49" s="118">
        <v>110852001541</v>
      </c>
      <c r="F49" s="119">
        <v>19616.439999999999</v>
      </c>
      <c r="G49" s="120">
        <v>0</v>
      </c>
      <c r="H49" s="114">
        <v>8</v>
      </c>
      <c r="I49" s="115">
        <v>8</v>
      </c>
    </row>
    <row r="50" spans="1:10" ht="12" customHeight="1" x14ac:dyDescent="0.25">
      <c r="A50" s="78">
        <v>45</v>
      </c>
      <c r="B50" s="163"/>
      <c r="C50" s="77" t="s">
        <v>135</v>
      </c>
      <c r="D50" s="155">
        <v>2018</v>
      </c>
      <c r="E50" s="118">
        <v>110852001542</v>
      </c>
      <c r="F50" s="119">
        <v>19616.439999999999</v>
      </c>
      <c r="G50" s="120">
        <v>0</v>
      </c>
      <c r="H50" s="114">
        <v>8</v>
      </c>
      <c r="I50" s="115">
        <v>8</v>
      </c>
    </row>
    <row r="51" spans="1:10" ht="12" customHeight="1" x14ac:dyDescent="0.25">
      <c r="A51" s="78">
        <v>46</v>
      </c>
      <c r="B51" s="164" t="s">
        <v>144</v>
      </c>
      <c r="C51" s="77" t="s">
        <v>136</v>
      </c>
      <c r="D51" s="155"/>
      <c r="E51" s="118">
        <v>110852001543</v>
      </c>
      <c r="F51" s="119">
        <v>1</v>
      </c>
      <c r="G51" s="120">
        <v>0</v>
      </c>
      <c r="H51" s="114">
        <v>2</v>
      </c>
      <c r="I51" s="115">
        <v>0</v>
      </c>
    </row>
    <row r="52" spans="1:10" ht="12" customHeight="1" x14ac:dyDescent="0.25">
      <c r="A52" s="78">
        <v>47</v>
      </c>
      <c r="B52" s="164" t="s">
        <v>145</v>
      </c>
      <c r="C52" s="77" t="s">
        <v>137</v>
      </c>
      <c r="D52" s="155">
        <v>2018</v>
      </c>
      <c r="E52" s="118">
        <v>110852001544</v>
      </c>
      <c r="F52" s="119">
        <f>J52/38*H52</f>
        <v>540087.36842105258</v>
      </c>
      <c r="G52" s="120">
        <v>0</v>
      </c>
      <c r="H52" s="114">
        <v>8</v>
      </c>
      <c r="I52" s="115">
        <v>8</v>
      </c>
      <c r="J52" s="112">
        <v>2565415</v>
      </c>
    </row>
    <row r="53" spans="1:10" ht="12" customHeight="1" x14ac:dyDescent="0.25">
      <c r="A53" s="78">
        <v>48</v>
      </c>
      <c r="B53" s="163"/>
      <c r="C53" s="77" t="s">
        <v>138</v>
      </c>
      <c r="D53" s="155">
        <v>2018</v>
      </c>
      <c r="E53" s="118">
        <v>110852001545</v>
      </c>
      <c r="F53" s="119">
        <f t="shared" ref="F53:F56" si="3">J53/38*H53</f>
        <v>472576.44736842101</v>
      </c>
      <c r="G53" s="120">
        <v>0</v>
      </c>
      <c r="H53" s="114">
        <v>7</v>
      </c>
      <c r="I53" s="115">
        <v>7</v>
      </c>
      <c r="J53" s="112">
        <v>2565415</v>
      </c>
    </row>
    <row r="54" spans="1:10" ht="12" customHeight="1" x14ac:dyDescent="0.25">
      <c r="A54" s="78">
        <v>49</v>
      </c>
      <c r="B54" s="163"/>
      <c r="C54" s="77" t="s">
        <v>139</v>
      </c>
      <c r="D54" s="155">
        <v>2018</v>
      </c>
      <c r="E54" s="118">
        <v>110852001546</v>
      </c>
      <c r="F54" s="119">
        <f t="shared" si="3"/>
        <v>607598.28947368416</v>
      </c>
      <c r="G54" s="120">
        <v>0</v>
      </c>
      <c r="H54" s="114">
        <v>9</v>
      </c>
      <c r="I54" s="115">
        <v>9</v>
      </c>
      <c r="J54" s="112">
        <v>2565415</v>
      </c>
    </row>
    <row r="55" spans="1:10" ht="12" customHeight="1" x14ac:dyDescent="0.25">
      <c r="A55" s="78">
        <v>50</v>
      </c>
      <c r="B55" s="163"/>
      <c r="C55" s="77" t="s">
        <v>140</v>
      </c>
      <c r="D55" s="155">
        <v>2018</v>
      </c>
      <c r="E55" s="118">
        <v>110852001547</v>
      </c>
      <c r="F55" s="119">
        <f t="shared" si="3"/>
        <v>472576.44736842101</v>
      </c>
      <c r="G55" s="120">
        <v>0</v>
      </c>
      <c r="H55" s="114">
        <v>7</v>
      </c>
      <c r="I55" s="115">
        <v>7</v>
      </c>
      <c r="J55" s="112">
        <v>2565415</v>
      </c>
    </row>
    <row r="56" spans="1:10" ht="12" customHeight="1" x14ac:dyDescent="0.25">
      <c r="A56" s="78">
        <v>51</v>
      </c>
      <c r="B56" s="163"/>
      <c r="C56" s="77" t="s">
        <v>141</v>
      </c>
      <c r="D56" s="155">
        <v>2018</v>
      </c>
      <c r="E56" s="118">
        <v>110852001548</v>
      </c>
      <c r="F56" s="119">
        <f t="shared" si="3"/>
        <v>472576.44736842101</v>
      </c>
      <c r="G56" s="120">
        <v>0</v>
      </c>
      <c r="H56" s="114">
        <v>7</v>
      </c>
      <c r="I56" s="115">
        <v>7</v>
      </c>
      <c r="J56" s="112">
        <v>2565415</v>
      </c>
    </row>
    <row r="57" spans="1:10" ht="12" customHeight="1" x14ac:dyDescent="0.25">
      <c r="A57" s="78">
        <v>52</v>
      </c>
      <c r="B57" s="164" t="s">
        <v>146</v>
      </c>
      <c r="C57" s="77" t="s">
        <v>142</v>
      </c>
      <c r="D57" s="155"/>
      <c r="E57" s="118">
        <v>110852001549</v>
      </c>
      <c r="F57" s="119">
        <v>1</v>
      </c>
      <c r="G57" s="120">
        <v>0</v>
      </c>
      <c r="H57" s="114">
        <v>11</v>
      </c>
      <c r="I57" s="115">
        <v>11</v>
      </c>
    </row>
    <row r="58" spans="1:10" ht="12" customHeight="1" x14ac:dyDescent="0.25">
      <c r="A58" s="78">
        <v>53</v>
      </c>
      <c r="B58" s="164" t="s">
        <v>155</v>
      </c>
      <c r="C58" s="77" t="s">
        <v>147</v>
      </c>
      <c r="D58" s="155">
        <v>2015</v>
      </c>
      <c r="E58" s="118">
        <v>110852001550</v>
      </c>
      <c r="F58" s="119">
        <f>J58/46*H58</f>
        <v>75810.54326086957</v>
      </c>
      <c r="G58" s="120">
        <v>0</v>
      </c>
      <c r="H58" s="114">
        <v>7</v>
      </c>
      <c r="I58" s="115">
        <v>14</v>
      </c>
      <c r="J58" s="81">
        <v>498183.57</v>
      </c>
    </row>
    <row r="59" spans="1:10" ht="12" customHeight="1" x14ac:dyDescent="0.25">
      <c r="A59" s="78">
        <v>54</v>
      </c>
      <c r="B59" s="163"/>
      <c r="C59" s="77" t="s">
        <v>148</v>
      </c>
      <c r="D59" s="155">
        <v>2015</v>
      </c>
      <c r="E59" s="118">
        <v>110852001551</v>
      </c>
      <c r="F59" s="119">
        <f t="shared" ref="F59:F65" si="4">J59/46*H59</f>
        <v>43320.310434782608</v>
      </c>
      <c r="G59" s="120">
        <v>0</v>
      </c>
      <c r="H59" s="114">
        <v>4</v>
      </c>
      <c r="I59" s="115">
        <v>4</v>
      </c>
      <c r="J59" s="81">
        <v>498183.57</v>
      </c>
    </row>
    <row r="60" spans="1:10" ht="12" customHeight="1" x14ac:dyDescent="0.25">
      <c r="A60" s="78">
        <v>55</v>
      </c>
      <c r="B60" s="163"/>
      <c r="C60" s="77" t="s">
        <v>149</v>
      </c>
      <c r="D60" s="155">
        <v>2015</v>
      </c>
      <c r="E60" s="118">
        <v>110852001552</v>
      </c>
      <c r="F60" s="119">
        <f t="shared" si="4"/>
        <v>64980.465652173909</v>
      </c>
      <c r="G60" s="120">
        <v>0</v>
      </c>
      <c r="H60" s="114">
        <v>6</v>
      </c>
      <c r="I60" s="115">
        <v>12</v>
      </c>
      <c r="J60" s="81">
        <v>498183.57</v>
      </c>
    </row>
    <row r="61" spans="1:10" ht="12" customHeight="1" x14ac:dyDescent="0.25">
      <c r="A61" s="78">
        <v>56</v>
      </c>
      <c r="B61" s="163"/>
      <c r="C61" s="77" t="s">
        <v>150</v>
      </c>
      <c r="D61" s="155">
        <v>2015</v>
      </c>
      <c r="E61" s="118">
        <v>110852001553</v>
      </c>
      <c r="F61" s="119">
        <f t="shared" si="4"/>
        <v>64980.465652173909</v>
      </c>
      <c r="G61" s="120">
        <v>0</v>
      </c>
      <c r="H61" s="114">
        <v>6</v>
      </c>
      <c r="I61" s="115">
        <v>12</v>
      </c>
      <c r="J61" s="81">
        <v>498183.57</v>
      </c>
    </row>
    <row r="62" spans="1:10" ht="12" customHeight="1" x14ac:dyDescent="0.25">
      <c r="A62" s="78">
        <v>57</v>
      </c>
      <c r="B62" s="163"/>
      <c r="C62" s="77" t="s">
        <v>151</v>
      </c>
      <c r="D62" s="155">
        <v>2015</v>
      </c>
      <c r="E62" s="118">
        <v>110852001554</v>
      </c>
      <c r="F62" s="119">
        <f t="shared" si="4"/>
        <v>64980.465652173909</v>
      </c>
      <c r="G62" s="120">
        <v>0</v>
      </c>
      <c r="H62" s="114">
        <v>6</v>
      </c>
      <c r="I62" s="115">
        <v>12</v>
      </c>
      <c r="J62" s="81">
        <v>498183.57</v>
      </c>
    </row>
    <row r="63" spans="1:10" ht="12" customHeight="1" x14ac:dyDescent="0.25">
      <c r="A63" s="78">
        <v>58</v>
      </c>
      <c r="B63" s="163"/>
      <c r="C63" s="77" t="s">
        <v>152</v>
      </c>
      <c r="D63" s="155">
        <v>2015</v>
      </c>
      <c r="E63" s="118">
        <v>110852001555</v>
      </c>
      <c r="F63" s="119">
        <f t="shared" si="4"/>
        <v>54150.388043478262</v>
      </c>
      <c r="G63" s="120">
        <v>0</v>
      </c>
      <c r="H63" s="114">
        <v>5</v>
      </c>
      <c r="I63" s="115">
        <v>10</v>
      </c>
      <c r="J63" s="81">
        <v>498183.57</v>
      </c>
    </row>
    <row r="64" spans="1:10" ht="12" customHeight="1" x14ac:dyDescent="0.25">
      <c r="A64" s="78">
        <v>59</v>
      </c>
      <c r="B64" s="163"/>
      <c r="C64" s="77" t="s">
        <v>153</v>
      </c>
      <c r="D64" s="155">
        <v>2015</v>
      </c>
      <c r="E64" s="118">
        <v>110852001556</v>
      </c>
      <c r="F64" s="119">
        <f t="shared" si="4"/>
        <v>64980.465652173909</v>
      </c>
      <c r="G64" s="120">
        <v>0</v>
      </c>
      <c r="H64" s="114">
        <v>6</v>
      </c>
      <c r="I64" s="115">
        <v>12</v>
      </c>
      <c r="J64" s="81">
        <v>498183.57</v>
      </c>
    </row>
    <row r="65" spans="1:10" ht="12" customHeight="1" x14ac:dyDescent="0.25">
      <c r="A65" s="78">
        <v>60</v>
      </c>
      <c r="B65" s="163"/>
      <c r="C65" s="77" t="s">
        <v>154</v>
      </c>
      <c r="D65" s="155">
        <v>2015</v>
      </c>
      <c r="E65" s="118">
        <v>110852001557</v>
      </c>
      <c r="F65" s="119">
        <f t="shared" si="4"/>
        <v>64980.465652173909</v>
      </c>
      <c r="G65" s="120">
        <v>0</v>
      </c>
      <c r="H65" s="114">
        <v>6</v>
      </c>
      <c r="I65" s="115">
        <v>12</v>
      </c>
      <c r="J65" s="81">
        <v>498183.57</v>
      </c>
    </row>
    <row r="66" spans="1:10" ht="12" customHeight="1" x14ac:dyDescent="0.25">
      <c r="A66" s="78">
        <v>61</v>
      </c>
      <c r="B66" s="164" t="s">
        <v>160</v>
      </c>
      <c r="C66" s="77" t="s">
        <v>493</v>
      </c>
      <c r="D66" s="155"/>
      <c r="E66" s="118">
        <v>110852001558</v>
      </c>
      <c r="F66" s="119">
        <v>1</v>
      </c>
      <c r="G66" s="120">
        <v>0</v>
      </c>
      <c r="H66" s="114">
        <v>7</v>
      </c>
      <c r="I66" s="115">
        <v>7</v>
      </c>
    </row>
    <row r="67" spans="1:10" ht="12" customHeight="1" x14ac:dyDescent="0.25">
      <c r="A67" s="78">
        <v>62</v>
      </c>
      <c r="B67" s="164" t="s">
        <v>161</v>
      </c>
      <c r="C67" s="77" t="s">
        <v>156</v>
      </c>
      <c r="D67" s="155">
        <v>2018</v>
      </c>
      <c r="E67" s="118">
        <v>110852001559</v>
      </c>
      <c r="F67" s="119">
        <f>J67/17*H67</f>
        <v>23684.405882352941</v>
      </c>
      <c r="G67" s="120">
        <v>0</v>
      </c>
      <c r="H67" s="114">
        <v>5</v>
      </c>
      <c r="I67" s="115">
        <v>5</v>
      </c>
      <c r="J67" s="81">
        <v>80526.98</v>
      </c>
    </row>
    <row r="68" spans="1:10" ht="12" customHeight="1" x14ac:dyDescent="0.25">
      <c r="A68" s="78">
        <v>63</v>
      </c>
      <c r="B68" s="163"/>
      <c r="C68" s="77" t="s">
        <v>157</v>
      </c>
      <c r="D68" s="155">
        <v>2018</v>
      </c>
      <c r="E68" s="118">
        <v>110852001560</v>
      </c>
      <c r="F68" s="119">
        <f t="shared" ref="F68:F69" si="5">J68/17*H68</f>
        <v>33158.168235294113</v>
      </c>
      <c r="G68" s="120">
        <v>0</v>
      </c>
      <c r="H68" s="114">
        <v>7</v>
      </c>
      <c r="I68" s="115">
        <v>7</v>
      </c>
      <c r="J68" s="81">
        <v>80526.98</v>
      </c>
    </row>
    <row r="69" spans="1:10" ht="12" customHeight="1" x14ac:dyDescent="0.25">
      <c r="A69" s="78">
        <v>64</v>
      </c>
      <c r="B69" s="163"/>
      <c r="C69" s="77" t="s">
        <v>158</v>
      </c>
      <c r="D69" s="155">
        <v>2018</v>
      </c>
      <c r="E69" s="118">
        <v>110852001561</v>
      </c>
      <c r="F69" s="119">
        <f t="shared" si="5"/>
        <v>23684.405882352941</v>
      </c>
      <c r="G69" s="120">
        <v>0</v>
      </c>
      <c r="H69" s="114">
        <v>5</v>
      </c>
      <c r="I69" s="115">
        <v>5</v>
      </c>
      <c r="J69" s="81">
        <v>80526.98</v>
      </c>
    </row>
    <row r="70" spans="1:10" ht="12" customHeight="1" x14ac:dyDescent="0.25">
      <c r="A70" s="78">
        <v>65</v>
      </c>
      <c r="B70" s="164" t="s">
        <v>162</v>
      </c>
      <c r="C70" s="77" t="s">
        <v>159</v>
      </c>
      <c r="D70" s="155">
        <v>2018</v>
      </c>
      <c r="E70" s="118">
        <v>110852001562</v>
      </c>
      <c r="F70" s="119">
        <v>154868.76999999999</v>
      </c>
      <c r="G70" s="120">
        <v>0</v>
      </c>
      <c r="H70" s="114">
        <v>5</v>
      </c>
      <c r="I70" s="115">
        <v>5</v>
      </c>
    </row>
    <row r="71" spans="1:10" ht="12" customHeight="1" x14ac:dyDescent="0.25">
      <c r="A71" s="78">
        <v>66</v>
      </c>
      <c r="B71" s="164" t="s">
        <v>169</v>
      </c>
      <c r="C71" s="77" t="s">
        <v>476</v>
      </c>
      <c r="D71" s="155">
        <v>2018</v>
      </c>
      <c r="E71" s="118">
        <v>110852001563</v>
      </c>
      <c r="F71" s="119">
        <f>J71/40*H71</f>
        <v>0</v>
      </c>
      <c r="G71" s="120">
        <v>0</v>
      </c>
      <c r="H71" s="114">
        <v>0</v>
      </c>
      <c r="I71" s="115">
        <v>8</v>
      </c>
      <c r="J71" s="112">
        <v>566367.44999999995</v>
      </c>
    </row>
    <row r="72" spans="1:10" ht="12" customHeight="1" x14ac:dyDescent="0.25">
      <c r="A72" s="78">
        <v>67</v>
      </c>
      <c r="B72" s="163"/>
      <c r="C72" s="77" t="s">
        <v>163</v>
      </c>
      <c r="D72" s="155">
        <v>2018</v>
      </c>
      <c r="E72" s="118">
        <v>110852001564</v>
      </c>
      <c r="F72" s="119">
        <f t="shared" ref="F72:F82" si="6">J72/40*H72</f>
        <v>0</v>
      </c>
      <c r="G72" s="120">
        <v>0</v>
      </c>
      <c r="H72" s="114">
        <v>0</v>
      </c>
      <c r="I72" s="115">
        <v>6</v>
      </c>
      <c r="J72" s="112">
        <v>566367.44999999995</v>
      </c>
    </row>
    <row r="73" spans="1:10" ht="12" customHeight="1" x14ac:dyDescent="0.25">
      <c r="A73" s="78">
        <v>68</v>
      </c>
      <c r="B73" s="163"/>
      <c r="C73" s="77" t="s">
        <v>164</v>
      </c>
      <c r="D73" s="155">
        <v>2018</v>
      </c>
      <c r="E73" s="118">
        <v>110852001565</v>
      </c>
      <c r="F73" s="119">
        <f t="shared" si="6"/>
        <v>0</v>
      </c>
      <c r="G73" s="120">
        <v>0</v>
      </c>
      <c r="H73" s="114">
        <v>0</v>
      </c>
      <c r="I73" s="115">
        <v>7</v>
      </c>
      <c r="J73" s="112">
        <v>566367.44999999995</v>
      </c>
    </row>
    <row r="74" spans="1:10" ht="12" customHeight="1" x14ac:dyDescent="0.25">
      <c r="A74" s="78">
        <v>69</v>
      </c>
      <c r="B74" s="163"/>
      <c r="C74" s="77" t="s">
        <v>165</v>
      </c>
      <c r="D74" s="155">
        <v>2018</v>
      </c>
      <c r="E74" s="118">
        <v>110852001566</v>
      </c>
      <c r="F74" s="119">
        <f t="shared" si="6"/>
        <v>0</v>
      </c>
      <c r="G74" s="120">
        <v>0</v>
      </c>
      <c r="H74" s="114">
        <v>0</v>
      </c>
      <c r="I74" s="115">
        <v>6</v>
      </c>
      <c r="J74" s="112">
        <v>566367.44999999995</v>
      </c>
    </row>
    <row r="75" spans="1:10" ht="12" customHeight="1" x14ac:dyDescent="0.25">
      <c r="A75" s="78">
        <v>70</v>
      </c>
      <c r="B75" s="163"/>
      <c r="C75" s="77" t="s">
        <v>166</v>
      </c>
      <c r="D75" s="155">
        <v>2018</v>
      </c>
      <c r="E75" s="118">
        <v>110852001567</v>
      </c>
      <c r="F75" s="119">
        <f t="shared" si="6"/>
        <v>0</v>
      </c>
      <c r="G75" s="120">
        <v>0</v>
      </c>
      <c r="H75" s="114">
        <v>0</v>
      </c>
      <c r="I75" s="115">
        <v>5</v>
      </c>
      <c r="J75" s="112">
        <v>566367.44999999995</v>
      </c>
    </row>
    <row r="76" spans="1:10" ht="12" customHeight="1" x14ac:dyDescent="0.25">
      <c r="A76" s="78">
        <v>71</v>
      </c>
      <c r="B76" s="163"/>
      <c r="C76" s="77" t="s">
        <v>167</v>
      </c>
      <c r="D76" s="155">
        <v>2018</v>
      </c>
      <c r="E76" s="118">
        <v>110852001568</v>
      </c>
      <c r="F76" s="119">
        <f t="shared" si="6"/>
        <v>70795.931249999994</v>
      </c>
      <c r="G76" s="120">
        <v>0</v>
      </c>
      <c r="H76" s="114">
        <v>5</v>
      </c>
      <c r="I76" s="115">
        <v>5</v>
      </c>
      <c r="J76" s="112">
        <v>566367.44999999995</v>
      </c>
    </row>
    <row r="77" spans="1:10" ht="12" customHeight="1" x14ac:dyDescent="0.25">
      <c r="A77" s="78">
        <v>72</v>
      </c>
      <c r="B77" s="163"/>
      <c r="C77" s="77" t="s">
        <v>168</v>
      </c>
      <c r="D77" s="155">
        <v>2018</v>
      </c>
      <c r="E77" s="118">
        <v>110852001569</v>
      </c>
      <c r="F77" s="119">
        <f t="shared" si="6"/>
        <v>84955.117499999993</v>
      </c>
      <c r="G77" s="120">
        <v>0</v>
      </c>
      <c r="H77" s="114">
        <v>6</v>
      </c>
      <c r="I77" s="115">
        <v>6</v>
      </c>
      <c r="J77" s="112">
        <v>566367.44999999995</v>
      </c>
    </row>
    <row r="78" spans="1:10" ht="12" customHeight="1" x14ac:dyDescent="0.25">
      <c r="A78" s="78">
        <v>73</v>
      </c>
      <c r="B78" s="164" t="s">
        <v>182</v>
      </c>
      <c r="C78" s="77" t="s">
        <v>488</v>
      </c>
      <c r="D78" s="155">
        <v>2018</v>
      </c>
      <c r="E78" s="118">
        <v>110852001570</v>
      </c>
      <c r="F78" s="119">
        <f t="shared" si="6"/>
        <v>127432.67624999999</v>
      </c>
      <c r="G78" s="120">
        <v>0</v>
      </c>
      <c r="H78" s="114">
        <v>9</v>
      </c>
      <c r="I78" s="115">
        <v>9</v>
      </c>
      <c r="J78" s="112">
        <v>566367.44999999995</v>
      </c>
    </row>
    <row r="79" spans="1:10" ht="12" customHeight="1" x14ac:dyDescent="0.25">
      <c r="A79" s="78">
        <v>74</v>
      </c>
      <c r="B79" s="163"/>
      <c r="C79" s="77" t="s">
        <v>170</v>
      </c>
      <c r="D79" s="155">
        <v>2018</v>
      </c>
      <c r="E79" s="118">
        <v>110852001571</v>
      </c>
      <c r="F79" s="119">
        <f t="shared" si="6"/>
        <v>84955.117499999993</v>
      </c>
      <c r="G79" s="120">
        <v>0</v>
      </c>
      <c r="H79" s="114">
        <v>6</v>
      </c>
      <c r="I79" s="115">
        <v>6</v>
      </c>
      <c r="J79" s="112">
        <v>566367.44999999995</v>
      </c>
    </row>
    <row r="80" spans="1:10" ht="12" customHeight="1" x14ac:dyDescent="0.25">
      <c r="A80" s="78">
        <v>75</v>
      </c>
      <c r="B80" s="163"/>
      <c r="C80" s="77" t="s">
        <v>171</v>
      </c>
      <c r="D80" s="155">
        <v>2018</v>
      </c>
      <c r="E80" s="118">
        <v>110852001572</v>
      </c>
      <c r="F80" s="119">
        <f t="shared" si="6"/>
        <v>70795.931249999994</v>
      </c>
      <c r="G80" s="120">
        <v>0</v>
      </c>
      <c r="H80" s="114">
        <v>5</v>
      </c>
      <c r="I80" s="115">
        <v>5</v>
      </c>
      <c r="J80" s="112">
        <v>566367.44999999995</v>
      </c>
    </row>
    <row r="81" spans="1:10" ht="12" customHeight="1" x14ac:dyDescent="0.25">
      <c r="A81" s="78">
        <v>76</v>
      </c>
      <c r="B81" s="163"/>
      <c r="C81" s="77" t="s">
        <v>172</v>
      </c>
      <c r="D81" s="155">
        <v>2018</v>
      </c>
      <c r="E81" s="118">
        <v>110852001573</v>
      </c>
      <c r="F81" s="119">
        <f t="shared" si="6"/>
        <v>70795.931249999994</v>
      </c>
      <c r="G81" s="120">
        <v>0</v>
      </c>
      <c r="H81" s="114">
        <v>5</v>
      </c>
      <c r="I81" s="115">
        <v>5</v>
      </c>
      <c r="J81" s="112">
        <v>566367.44999999995</v>
      </c>
    </row>
    <row r="82" spans="1:10" ht="12" customHeight="1" x14ac:dyDescent="0.25">
      <c r="A82" s="78">
        <v>77</v>
      </c>
      <c r="B82" s="163"/>
      <c r="C82" s="77" t="s">
        <v>173</v>
      </c>
      <c r="D82" s="155">
        <v>2018</v>
      </c>
      <c r="E82" s="118">
        <v>110852001574</v>
      </c>
      <c r="F82" s="119">
        <f t="shared" si="6"/>
        <v>56636.744999999995</v>
      </c>
      <c r="G82" s="120">
        <v>0</v>
      </c>
      <c r="H82" s="114">
        <v>4</v>
      </c>
      <c r="I82" s="115">
        <v>4</v>
      </c>
      <c r="J82" s="112">
        <v>566367.44999999995</v>
      </c>
    </row>
    <row r="83" spans="1:10" ht="12" customHeight="1" x14ac:dyDescent="0.25">
      <c r="A83" s="78">
        <v>78</v>
      </c>
      <c r="B83" s="164" t="s">
        <v>179</v>
      </c>
      <c r="C83" s="77" t="s">
        <v>174</v>
      </c>
      <c r="D83" s="155"/>
      <c r="E83" s="118">
        <v>110852001575</v>
      </c>
      <c r="F83" s="119">
        <v>1</v>
      </c>
      <c r="G83" s="120">
        <v>0</v>
      </c>
      <c r="H83" s="114">
        <v>6</v>
      </c>
      <c r="I83" s="115">
        <v>6</v>
      </c>
    </row>
    <row r="84" spans="1:10" ht="12" customHeight="1" x14ac:dyDescent="0.25">
      <c r="A84" s="78">
        <v>79</v>
      </c>
      <c r="B84" s="164" t="s">
        <v>180</v>
      </c>
      <c r="C84" s="77" t="s">
        <v>175</v>
      </c>
      <c r="D84" s="155"/>
      <c r="E84" s="118">
        <v>110852001576</v>
      </c>
      <c r="F84" s="119">
        <v>1</v>
      </c>
      <c r="G84" s="120">
        <v>0</v>
      </c>
      <c r="H84" s="114">
        <v>0</v>
      </c>
      <c r="I84" s="115">
        <v>0</v>
      </c>
    </row>
    <row r="85" spans="1:10" ht="12" customHeight="1" x14ac:dyDescent="0.25">
      <c r="A85" s="78">
        <v>80</v>
      </c>
      <c r="B85" s="164" t="s">
        <v>181</v>
      </c>
      <c r="C85" s="77" t="s">
        <v>176</v>
      </c>
      <c r="D85" s="155">
        <v>2017</v>
      </c>
      <c r="E85" s="118">
        <v>110852001577</v>
      </c>
      <c r="F85" s="119">
        <f>J85/7*H85</f>
        <v>30400.045714285716</v>
      </c>
      <c r="G85" s="120">
        <v>0</v>
      </c>
      <c r="H85" s="114">
        <v>4</v>
      </c>
      <c r="I85" s="115">
        <v>4</v>
      </c>
      <c r="J85" s="81">
        <v>53200.08</v>
      </c>
    </row>
    <row r="86" spans="1:10" ht="12" customHeight="1" x14ac:dyDescent="0.25">
      <c r="A86" s="78">
        <v>81</v>
      </c>
      <c r="B86" s="163"/>
      <c r="C86" s="77" t="s">
        <v>177</v>
      </c>
      <c r="D86" s="155">
        <v>2017</v>
      </c>
      <c r="E86" s="118">
        <v>110852001578</v>
      </c>
      <c r="F86" s="119">
        <f>J86/7*H86</f>
        <v>22800.034285714286</v>
      </c>
      <c r="G86" s="120">
        <v>0</v>
      </c>
      <c r="H86" s="114">
        <v>3</v>
      </c>
      <c r="I86" s="115">
        <v>3</v>
      </c>
      <c r="J86" s="81">
        <v>53200.08</v>
      </c>
    </row>
    <row r="87" spans="1:10" ht="12" customHeight="1" x14ac:dyDescent="0.25">
      <c r="A87" s="78">
        <v>82</v>
      </c>
      <c r="B87" s="164" t="s">
        <v>183</v>
      </c>
      <c r="C87" s="77" t="s">
        <v>178</v>
      </c>
      <c r="D87" s="155">
        <v>2018</v>
      </c>
      <c r="E87" s="118">
        <v>110852001579</v>
      </c>
      <c r="F87" s="119">
        <v>311427.81</v>
      </c>
      <c r="G87" s="120">
        <v>0</v>
      </c>
      <c r="H87" s="114">
        <v>3</v>
      </c>
      <c r="I87" s="115">
        <v>3</v>
      </c>
    </row>
    <row r="88" spans="1:10" ht="12" customHeight="1" x14ac:dyDescent="0.25">
      <c r="A88" s="78">
        <v>83</v>
      </c>
      <c r="B88" s="164" t="s">
        <v>187</v>
      </c>
      <c r="C88" s="77" t="s">
        <v>184</v>
      </c>
      <c r="D88" s="155">
        <v>2018</v>
      </c>
      <c r="E88" s="118">
        <v>110852001580</v>
      </c>
      <c r="F88" s="119">
        <f>J88/70*H88</f>
        <v>82612.893857142859</v>
      </c>
      <c r="G88" s="120">
        <v>0</v>
      </c>
      <c r="H88" s="114">
        <v>9</v>
      </c>
      <c r="I88" s="115">
        <v>18</v>
      </c>
      <c r="J88" s="81">
        <v>642544.73</v>
      </c>
    </row>
    <row r="89" spans="1:10" ht="12" customHeight="1" x14ac:dyDescent="0.25">
      <c r="A89" s="78">
        <v>84</v>
      </c>
      <c r="B89" s="163"/>
      <c r="C89" s="77" t="s">
        <v>185</v>
      </c>
      <c r="D89" s="155">
        <v>2018</v>
      </c>
      <c r="E89" s="118">
        <v>110852001581</v>
      </c>
      <c r="F89" s="119">
        <f t="shared" ref="F89:F98" si="7">J89/70*H89</f>
        <v>27537.631285714284</v>
      </c>
      <c r="G89" s="120">
        <v>0</v>
      </c>
      <c r="H89" s="114">
        <v>3</v>
      </c>
      <c r="I89" s="115">
        <v>6</v>
      </c>
      <c r="J89" s="81">
        <v>642544.73</v>
      </c>
    </row>
    <row r="90" spans="1:10" ht="12" customHeight="1" x14ac:dyDescent="0.25">
      <c r="A90" s="78">
        <v>85</v>
      </c>
      <c r="B90" s="163"/>
      <c r="C90" s="77" t="s">
        <v>186</v>
      </c>
      <c r="D90" s="155">
        <v>2018</v>
      </c>
      <c r="E90" s="118">
        <v>110852001582</v>
      </c>
      <c r="F90" s="119">
        <f t="shared" si="7"/>
        <v>110150.52514285714</v>
      </c>
      <c r="G90" s="120">
        <v>0</v>
      </c>
      <c r="H90" s="114">
        <v>12</v>
      </c>
      <c r="I90" s="115">
        <v>24</v>
      </c>
      <c r="J90" s="81">
        <v>642544.73</v>
      </c>
    </row>
    <row r="91" spans="1:10" ht="12" customHeight="1" x14ac:dyDescent="0.25">
      <c r="A91" s="78">
        <v>86</v>
      </c>
      <c r="B91" s="164" t="s">
        <v>195</v>
      </c>
      <c r="C91" s="77" t="s">
        <v>188</v>
      </c>
      <c r="D91" s="155">
        <v>2018</v>
      </c>
      <c r="E91" s="118">
        <v>110852001583</v>
      </c>
      <c r="F91" s="119">
        <f t="shared" si="7"/>
        <v>73433.683428571429</v>
      </c>
      <c r="G91" s="120">
        <v>0</v>
      </c>
      <c r="H91" s="114">
        <v>8</v>
      </c>
      <c r="I91" s="115">
        <v>8</v>
      </c>
      <c r="J91" s="81">
        <v>642544.73</v>
      </c>
    </row>
    <row r="92" spans="1:10" ht="12" customHeight="1" x14ac:dyDescent="0.25">
      <c r="A92" s="78">
        <v>87</v>
      </c>
      <c r="B92" s="163"/>
      <c r="C92" s="77" t="s">
        <v>189</v>
      </c>
      <c r="D92" s="155">
        <v>2018</v>
      </c>
      <c r="E92" s="118">
        <v>110852001584</v>
      </c>
      <c r="F92" s="119">
        <f t="shared" si="7"/>
        <v>55075.262571428568</v>
      </c>
      <c r="G92" s="120">
        <v>0</v>
      </c>
      <c r="H92" s="114">
        <v>6</v>
      </c>
      <c r="I92" s="115">
        <v>6</v>
      </c>
      <c r="J92" s="81">
        <v>642544.73</v>
      </c>
    </row>
    <row r="93" spans="1:10" ht="12" customHeight="1" x14ac:dyDescent="0.25">
      <c r="A93" s="78">
        <v>88</v>
      </c>
      <c r="B93" s="163"/>
      <c r="C93" s="77" t="s">
        <v>190</v>
      </c>
      <c r="D93" s="155">
        <v>2018</v>
      </c>
      <c r="E93" s="118">
        <v>110852001585</v>
      </c>
      <c r="F93" s="119">
        <f t="shared" si="7"/>
        <v>45896.052142857145</v>
      </c>
      <c r="G93" s="120">
        <v>0</v>
      </c>
      <c r="H93" s="114">
        <v>5</v>
      </c>
      <c r="I93" s="115">
        <v>5</v>
      </c>
      <c r="J93" s="81">
        <v>642544.73</v>
      </c>
    </row>
    <row r="94" spans="1:10" ht="12" customHeight="1" x14ac:dyDescent="0.25">
      <c r="A94" s="78">
        <v>89</v>
      </c>
      <c r="B94" s="163"/>
      <c r="C94" s="77" t="s">
        <v>191</v>
      </c>
      <c r="D94" s="155">
        <v>2018</v>
      </c>
      <c r="E94" s="118">
        <v>110852001586</v>
      </c>
      <c r="F94" s="119">
        <f t="shared" si="7"/>
        <v>55075.262571428568</v>
      </c>
      <c r="G94" s="120">
        <v>0</v>
      </c>
      <c r="H94" s="114">
        <v>6</v>
      </c>
      <c r="I94" s="115">
        <v>6</v>
      </c>
      <c r="J94" s="81">
        <v>642544.73</v>
      </c>
    </row>
    <row r="95" spans="1:10" ht="12" customHeight="1" x14ac:dyDescent="0.25">
      <c r="A95" s="78">
        <v>90</v>
      </c>
      <c r="B95" s="163"/>
      <c r="C95" s="77" t="s">
        <v>192</v>
      </c>
      <c r="D95" s="155">
        <v>2018</v>
      </c>
      <c r="E95" s="118">
        <v>110852001587</v>
      </c>
      <c r="F95" s="119">
        <f t="shared" si="7"/>
        <v>36716.841714285714</v>
      </c>
      <c r="G95" s="120">
        <v>0</v>
      </c>
      <c r="H95" s="114">
        <v>4</v>
      </c>
      <c r="I95" s="115">
        <v>4</v>
      </c>
      <c r="J95" s="81">
        <v>642544.73</v>
      </c>
    </row>
    <row r="96" spans="1:10" ht="12" customHeight="1" x14ac:dyDescent="0.25">
      <c r="A96" s="78">
        <v>91</v>
      </c>
      <c r="B96" s="163"/>
      <c r="C96" s="77" t="s">
        <v>193</v>
      </c>
      <c r="D96" s="155">
        <v>2018</v>
      </c>
      <c r="E96" s="118">
        <v>110852001588</v>
      </c>
      <c r="F96" s="119">
        <f t="shared" si="7"/>
        <v>55075.262571428568</v>
      </c>
      <c r="G96" s="120">
        <v>0</v>
      </c>
      <c r="H96" s="114">
        <v>6</v>
      </c>
      <c r="I96" s="115">
        <v>6</v>
      </c>
      <c r="J96" s="81">
        <v>642544.73</v>
      </c>
    </row>
    <row r="97" spans="1:10" ht="12" customHeight="1" x14ac:dyDescent="0.25">
      <c r="A97" s="78">
        <v>92</v>
      </c>
      <c r="B97" s="164" t="s">
        <v>196</v>
      </c>
      <c r="C97" s="77" t="s">
        <v>487</v>
      </c>
      <c r="D97" s="155">
        <v>2018</v>
      </c>
      <c r="E97" s="118">
        <v>110852001589</v>
      </c>
      <c r="F97" s="119">
        <f t="shared" si="7"/>
        <v>55075.262571428568</v>
      </c>
      <c r="G97" s="120">
        <v>0</v>
      </c>
      <c r="H97" s="114">
        <v>6</v>
      </c>
      <c r="I97" s="115">
        <v>6</v>
      </c>
      <c r="J97" s="81">
        <v>642544.73</v>
      </c>
    </row>
    <row r="98" spans="1:10" ht="12" customHeight="1" x14ac:dyDescent="0.25">
      <c r="A98" s="78">
        <v>93</v>
      </c>
      <c r="B98" s="164" t="s">
        <v>197</v>
      </c>
      <c r="C98" s="77" t="s">
        <v>194</v>
      </c>
      <c r="D98" s="155">
        <v>2018</v>
      </c>
      <c r="E98" s="118">
        <v>110852001590</v>
      </c>
      <c r="F98" s="119">
        <f t="shared" si="7"/>
        <v>45896.052142857145</v>
      </c>
      <c r="G98" s="120">
        <v>0</v>
      </c>
      <c r="H98" s="114">
        <v>5</v>
      </c>
      <c r="I98" s="115">
        <v>5</v>
      </c>
      <c r="J98" s="81">
        <v>642544.73</v>
      </c>
    </row>
    <row r="99" spans="1:10" ht="21" customHeight="1" x14ac:dyDescent="0.25">
      <c r="A99" s="78">
        <v>94</v>
      </c>
      <c r="B99" s="164" t="s">
        <v>198</v>
      </c>
      <c r="C99" s="77" t="s">
        <v>576</v>
      </c>
      <c r="D99" s="155">
        <v>2019</v>
      </c>
      <c r="E99" s="118">
        <v>110852001591</v>
      </c>
      <c r="F99" s="119">
        <v>192622.59</v>
      </c>
      <c r="G99" s="120">
        <v>0</v>
      </c>
      <c r="H99" s="114">
        <v>9</v>
      </c>
      <c r="I99" s="115">
        <v>2</v>
      </c>
    </row>
    <row r="100" spans="1:10" ht="12" customHeight="1" x14ac:dyDescent="0.25">
      <c r="A100" s="78">
        <v>95</v>
      </c>
      <c r="B100" s="164" t="s">
        <v>202</v>
      </c>
      <c r="C100" s="77" t="s">
        <v>199</v>
      </c>
      <c r="D100" s="155">
        <v>2018</v>
      </c>
      <c r="E100" s="118">
        <v>110852001592</v>
      </c>
      <c r="F100" s="119">
        <f>J100/75*H100</f>
        <v>73696.440533333327</v>
      </c>
      <c r="G100" s="120">
        <v>0</v>
      </c>
      <c r="H100" s="114">
        <v>8</v>
      </c>
      <c r="I100" s="115">
        <v>8</v>
      </c>
      <c r="J100" s="112">
        <v>690904.13</v>
      </c>
    </row>
    <row r="101" spans="1:10" ht="12" customHeight="1" x14ac:dyDescent="0.25">
      <c r="A101" s="78">
        <v>96</v>
      </c>
      <c r="B101" s="163"/>
      <c r="C101" s="77" t="s">
        <v>200</v>
      </c>
      <c r="D101" s="155">
        <v>2018</v>
      </c>
      <c r="E101" s="118">
        <v>110852001593</v>
      </c>
      <c r="F101" s="119">
        <f t="shared" ref="F101:F109" si="8">J101/75*H101</f>
        <v>101332.60573333333</v>
      </c>
      <c r="G101" s="120">
        <v>0</v>
      </c>
      <c r="H101" s="114">
        <v>11</v>
      </c>
      <c r="I101" s="115">
        <v>11</v>
      </c>
      <c r="J101" s="112">
        <v>690904.13</v>
      </c>
    </row>
    <row r="102" spans="1:10" ht="12" customHeight="1" x14ac:dyDescent="0.25">
      <c r="A102" s="78">
        <v>97</v>
      </c>
      <c r="B102" s="163"/>
      <c r="C102" s="77" t="s">
        <v>201</v>
      </c>
      <c r="D102" s="155">
        <v>2018</v>
      </c>
      <c r="E102" s="118">
        <v>110852001594</v>
      </c>
      <c r="F102" s="119">
        <f t="shared" si="8"/>
        <v>110544.66079999998</v>
      </c>
      <c r="G102" s="120">
        <v>0</v>
      </c>
      <c r="H102" s="114">
        <v>12</v>
      </c>
      <c r="I102" s="115">
        <v>12</v>
      </c>
      <c r="J102" s="112">
        <v>690904.13</v>
      </c>
    </row>
    <row r="103" spans="1:10" ht="12" customHeight="1" x14ac:dyDescent="0.25">
      <c r="A103" s="78">
        <v>98</v>
      </c>
      <c r="B103" s="164" t="s">
        <v>207</v>
      </c>
      <c r="C103" s="77" t="s">
        <v>203</v>
      </c>
      <c r="D103" s="155">
        <v>2018</v>
      </c>
      <c r="E103" s="118">
        <v>110852001595</v>
      </c>
      <c r="F103" s="119">
        <f t="shared" si="8"/>
        <v>55272.330399999992</v>
      </c>
      <c r="G103" s="120">
        <v>0</v>
      </c>
      <c r="H103" s="114">
        <v>6</v>
      </c>
      <c r="I103" s="115">
        <v>6</v>
      </c>
      <c r="J103" s="112">
        <v>690904.13</v>
      </c>
    </row>
    <row r="104" spans="1:10" ht="12" customHeight="1" x14ac:dyDescent="0.25">
      <c r="A104" s="78">
        <v>99</v>
      </c>
      <c r="B104" s="163"/>
      <c r="C104" s="77" t="s">
        <v>204</v>
      </c>
      <c r="D104" s="155">
        <v>2018</v>
      </c>
      <c r="E104" s="118">
        <v>110852001596</v>
      </c>
      <c r="F104" s="119">
        <f t="shared" si="8"/>
        <v>55272.330399999992</v>
      </c>
      <c r="G104" s="120">
        <v>0</v>
      </c>
      <c r="H104" s="114">
        <v>6</v>
      </c>
      <c r="I104" s="115">
        <v>6</v>
      </c>
      <c r="J104" s="112">
        <v>690904.13</v>
      </c>
    </row>
    <row r="105" spans="1:10" ht="12" customHeight="1" x14ac:dyDescent="0.25">
      <c r="A105" s="78">
        <v>100</v>
      </c>
      <c r="B105" s="163"/>
      <c r="C105" s="77" t="s">
        <v>205</v>
      </c>
      <c r="D105" s="155">
        <v>2018</v>
      </c>
      <c r="E105" s="118">
        <v>110852001597</v>
      </c>
      <c r="F105" s="119">
        <f t="shared" si="8"/>
        <v>46060.275333333331</v>
      </c>
      <c r="G105" s="120">
        <v>0</v>
      </c>
      <c r="H105" s="114">
        <v>5</v>
      </c>
      <c r="I105" s="115">
        <v>5</v>
      </c>
      <c r="J105" s="112">
        <v>690904.13</v>
      </c>
    </row>
    <row r="106" spans="1:10" ht="12" customHeight="1" x14ac:dyDescent="0.25">
      <c r="A106" s="78">
        <v>101</v>
      </c>
      <c r="B106" s="164" t="s">
        <v>208</v>
      </c>
      <c r="C106" s="77" t="s">
        <v>206</v>
      </c>
      <c r="D106" s="155">
        <v>2018</v>
      </c>
      <c r="E106" s="118">
        <v>110852001598</v>
      </c>
      <c r="F106" s="119">
        <f t="shared" si="8"/>
        <v>92120.550666666662</v>
      </c>
      <c r="G106" s="120">
        <v>0</v>
      </c>
      <c r="H106" s="114">
        <v>10</v>
      </c>
      <c r="I106" s="115">
        <v>10</v>
      </c>
      <c r="J106" s="112">
        <v>690904.13</v>
      </c>
    </row>
    <row r="107" spans="1:10" ht="12" customHeight="1" x14ac:dyDescent="0.25">
      <c r="A107" s="78">
        <v>102</v>
      </c>
      <c r="B107" s="164" t="s">
        <v>213</v>
      </c>
      <c r="C107" s="77" t="s">
        <v>209</v>
      </c>
      <c r="D107" s="155">
        <v>2018</v>
      </c>
      <c r="E107" s="118">
        <v>110852001599</v>
      </c>
      <c r="F107" s="119">
        <f t="shared" si="8"/>
        <v>46060.275333333331</v>
      </c>
      <c r="G107" s="120">
        <v>0</v>
      </c>
      <c r="H107" s="114">
        <v>5</v>
      </c>
      <c r="I107" s="115">
        <v>5</v>
      </c>
      <c r="J107" s="112">
        <v>690904.13</v>
      </c>
    </row>
    <row r="108" spans="1:10" ht="12" customHeight="1" x14ac:dyDescent="0.25">
      <c r="A108" s="78">
        <v>103</v>
      </c>
      <c r="B108" s="163"/>
      <c r="C108" s="77" t="s">
        <v>210</v>
      </c>
      <c r="D108" s="155">
        <v>2018</v>
      </c>
      <c r="E108" s="118">
        <v>110852001600</v>
      </c>
      <c r="F108" s="119">
        <f t="shared" si="8"/>
        <v>36848.220266666664</v>
      </c>
      <c r="G108" s="120">
        <v>0</v>
      </c>
      <c r="H108" s="114">
        <v>4</v>
      </c>
      <c r="I108" s="115">
        <v>4</v>
      </c>
      <c r="J108" s="112">
        <v>690904.13</v>
      </c>
    </row>
    <row r="109" spans="1:10" ht="12" customHeight="1" x14ac:dyDescent="0.25">
      <c r="A109" s="78">
        <v>104</v>
      </c>
      <c r="B109" s="163"/>
      <c r="C109" s="77" t="s">
        <v>211</v>
      </c>
      <c r="D109" s="155">
        <v>2018</v>
      </c>
      <c r="E109" s="118">
        <v>110852001601</v>
      </c>
      <c r="F109" s="119">
        <f t="shared" si="8"/>
        <v>73696.440533333327</v>
      </c>
      <c r="G109" s="120">
        <v>0</v>
      </c>
      <c r="H109" s="114">
        <v>8</v>
      </c>
      <c r="I109" s="115">
        <v>8</v>
      </c>
      <c r="J109" s="112">
        <v>690904.13</v>
      </c>
    </row>
    <row r="110" spans="1:10" ht="12" customHeight="1" x14ac:dyDescent="0.25">
      <c r="A110" s="78">
        <v>105</v>
      </c>
      <c r="B110" s="164" t="s">
        <v>214</v>
      </c>
      <c r="C110" s="77" t="s">
        <v>212</v>
      </c>
      <c r="D110" s="155">
        <v>2018</v>
      </c>
      <c r="E110" s="118">
        <v>110852001602</v>
      </c>
      <c r="F110" s="119">
        <v>282834.46000000002</v>
      </c>
      <c r="G110" s="120">
        <v>0</v>
      </c>
      <c r="H110" s="114">
        <v>10</v>
      </c>
      <c r="I110" s="115">
        <v>10</v>
      </c>
    </row>
    <row r="111" spans="1:10" ht="12" customHeight="1" x14ac:dyDescent="0.25">
      <c r="A111" s="78">
        <v>106</v>
      </c>
      <c r="B111" s="164" t="s">
        <v>222</v>
      </c>
      <c r="C111" s="77" t="s">
        <v>215</v>
      </c>
      <c r="D111" s="155">
        <v>2018</v>
      </c>
      <c r="E111" s="118">
        <v>110852001603</v>
      </c>
      <c r="F111" s="119">
        <f>J111/67*H111</f>
        <v>47863.572985074628</v>
      </c>
      <c r="G111" s="120">
        <v>0</v>
      </c>
      <c r="H111" s="114">
        <v>9</v>
      </c>
      <c r="I111" s="115">
        <v>9</v>
      </c>
      <c r="J111" s="81">
        <v>356317.71</v>
      </c>
    </row>
    <row r="112" spans="1:10" ht="12" customHeight="1" x14ac:dyDescent="0.25">
      <c r="A112" s="78">
        <v>107</v>
      </c>
      <c r="B112" s="163"/>
      <c r="C112" s="77" t="s">
        <v>216</v>
      </c>
      <c r="D112" s="155">
        <v>2018</v>
      </c>
      <c r="E112" s="118">
        <v>110852001604</v>
      </c>
      <c r="F112" s="119">
        <f t="shared" ref="F112:F122" si="9">J112/67*H112</f>
        <v>42545.398208955223</v>
      </c>
      <c r="G112" s="120">
        <v>0</v>
      </c>
      <c r="H112" s="114">
        <v>8</v>
      </c>
      <c r="I112" s="115">
        <v>8</v>
      </c>
      <c r="J112" s="81">
        <v>356317.71</v>
      </c>
    </row>
    <row r="113" spans="1:11" ht="12" customHeight="1" x14ac:dyDescent="0.25">
      <c r="A113" s="78">
        <v>108</v>
      </c>
      <c r="B113" s="163"/>
      <c r="C113" s="77" t="s">
        <v>217</v>
      </c>
      <c r="D113" s="155">
        <v>2018</v>
      </c>
      <c r="E113" s="118">
        <v>110852001605</v>
      </c>
      <c r="F113" s="119">
        <f t="shared" si="9"/>
        <v>21272.699104477611</v>
      </c>
      <c r="G113" s="120">
        <v>0</v>
      </c>
      <c r="H113" s="114">
        <v>4</v>
      </c>
      <c r="I113" s="115">
        <v>4</v>
      </c>
      <c r="J113" s="81">
        <v>356317.71</v>
      </c>
    </row>
    <row r="114" spans="1:11" ht="12" customHeight="1" x14ac:dyDescent="0.25">
      <c r="A114" s="78">
        <v>109</v>
      </c>
      <c r="B114" s="163"/>
      <c r="C114" s="77" t="s">
        <v>218</v>
      </c>
      <c r="D114" s="155">
        <v>2018</v>
      </c>
      <c r="E114" s="118">
        <v>110852001606</v>
      </c>
      <c r="F114" s="119">
        <f t="shared" si="9"/>
        <v>26590.873880597013</v>
      </c>
      <c r="G114" s="120">
        <v>0</v>
      </c>
      <c r="H114" s="114">
        <v>5</v>
      </c>
      <c r="I114" s="115">
        <v>5</v>
      </c>
      <c r="J114" s="81">
        <v>356317.71</v>
      </c>
    </row>
    <row r="115" spans="1:11" ht="12" customHeight="1" x14ac:dyDescent="0.25">
      <c r="A115" s="78">
        <v>110</v>
      </c>
      <c r="B115" s="163"/>
      <c r="C115" s="77" t="s">
        <v>219</v>
      </c>
      <c r="D115" s="155">
        <v>2018</v>
      </c>
      <c r="E115" s="118">
        <v>110852001607</v>
      </c>
      <c r="F115" s="119">
        <f t="shared" si="9"/>
        <v>21272.699104477611</v>
      </c>
      <c r="G115" s="120">
        <v>0</v>
      </c>
      <c r="H115" s="114">
        <v>4</v>
      </c>
      <c r="I115" s="115">
        <v>5</v>
      </c>
      <c r="J115" s="81">
        <v>356317.71</v>
      </c>
    </row>
    <row r="116" spans="1:11" ht="12" customHeight="1" x14ac:dyDescent="0.25">
      <c r="A116" s="78">
        <v>111</v>
      </c>
      <c r="B116" s="163"/>
      <c r="C116" s="77" t="s">
        <v>220</v>
      </c>
      <c r="D116" s="155">
        <v>2018</v>
      </c>
      <c r="E116" s="118">
        <v>110852001608</v>
      </c>
      <c r="F116" s="119">
        <f t="shared" si="9"/>
        <v>31909.048656716419</v>
      </c>
      <c r="G116" s="120">
        <v>0</v>
      </c>
      <c r="H116" s="114">
        <v>6</v>
      </c>
      <c r="I116" s="115">
        <v>4</v>
      </c>
      <c r="J116" s="81">
        <v>356317.71</v>
      </c>
    </row>
    <row r="117" spans="1:11" ht="12" customHeight="1" x14ac:dyDescent="0.25">
      <c r="A117" s="78">
        <v>112</v>
      </c>
      <c r="B117" s="163"/>
      <c r="C117" s="77" t="s">
        <v>221</v>
      </c>
      <c r="D117" s="155">
        <v>2018</v>
      </c>
      <c r="E117" s="118">
        <v>110852001609</v>
      </c>
      <c r="F117" s="119">
        <f t="shared" si="9"/>
        <v>26590.873880597013</v>
      </c>
      <c r="G117" s="120">
        <v>0</v>
      </c>
      <c r="H117" s="114">
        <v>5</v>
      </c>
      <c r="I117" s="115">
        <v>6</v>
      </c>
      <c r="J117" s="81">
        <v>356317.71</v>
      </c>
    </row>
    <row r="118" spans="1:11" ht="12" customHeight="1" x14ac:dyDescent="0.25">
      <c r="A118" s="78">
        <v>113</v>
      </c>
      <c r="B118" s="163"/>
      <c r="C118" s="77" t="s">
        <v>494</v>
      </c>
      <c r="D118" s="155">
        <v>2018</v>
      </c>
      <c r="E118" s="118">
        <v>110852001610</v>
      </c>
      <c r="F118" s="119">
        <f t="shared" si="9"/>
        <v>26590.873880597013</v>
      </c>
      <c r="G118" s="120">
        <v>0</v>
      </c>
      <c r="H118" s="114">
        <v>5</v>
      </c>
      <c r="I118" s="115">
        <v>5</v>
      </c>
      <c r="J118" s="81">
        <v>356317.71</v>
      </c>
    </row>
    <row r="119" spans="1:11" ht="12" customHeight="1" x14ac:dyDescent="0.25">
      <c r="A119" s="78">
        <v>114</v>
      </c>
      <c r="B119" s="163"/>
      <c r="C119" s="77" t="s">
        <v>495</v>
      </c>
      <c r="D119" s="155">
        <v>2018</v>
      </c>
      <c r="E119" s="118">
        <v>110852001611</v>
      </c>
      <c r="F119" s="119">
        <f t="shared" si="9"/>
        <v>26590.873880597013</v>
      </c>
      <c r="G119" s="120">
        <v>0</v>
      </c>
      <c r="H119" s="114">
        <v>5</v>
      </c>
      <c r="I119" s="115">
        <v>5</v>
      </c>
      <c r="J119" s="81">
        <v>356317.71</v>
      </c>
    </row>
    <row r="120" spans="1:11" ht="12" customHeight="1" x14ac:dyDescent="0.25">
      <c r="A120" s="78">
        <v>115</v>
      </c>
      <c r="B120" s="163"/>
      <c r="C120" s="77" t="s">
        <v>496</v>
      </c>
      <c r="D120" s="155">
        <v>2018</v>
      </c>
      <c r="E120" s="118">
        <v>110852001612</v>
      </c>
      <c r="F120" s="119">
        <f t="shared" si="9"/>
        <v>26590.873880597013</v>
      </c>
      <c r="G120" s="120">
        <v>0</v>
      </c>
      <c r="H120" s="114">
        <v>5</v>
      </c>
      <c r="I120" s="115">
        <v>5</v>
      </c>
      <c r="J120" s="81">
        <v>356317.71</v>
      </c>
    </row>
    <row r="121" spans="1:11" ht="12" customHeight="1" x14ac:dyDescent="0.25">
      <c r="A121" s="78">
        <v>116</v>
      </c>
      <c r="B121" s="163"/>
      <c r="C121" s="77" t="s">
        <v>497</v>
      </c>
      <c r="D121" s="155">
        <v>2018</v>
      </c>
      <c r="E121" s="118">
        <v>110852001613</v>
      </c>
      <c r="F121" s="119">
        <f t="shared" si="9"/>
        <v>37227.223432835817</v>
      </c>
      <c r="G121" s="120">
        <v>0</v>
      </c>
      <c r="H121" s="114">
        <v>7</v>
      </c>
      <c r="I121" s="115">
        <v>7</v>
      </c>
      <c r="J121" s="81">
        <v>356317.71</v>
      </c>
    </row>
    <row r="122" spans="1:11" ht="12" customHeight="1" x14ac:dyDescent="0.25">
      <c r="A122" s="78">
        <v>117</v>
      </c>
      <c r="B122" s="163"/>
      <c r="C122" s="77" t="s">
        <v>498</v>
      </c>
      <c r="D122" s="155">
        <v>2018</v>
      </c>
      <c r="E122" s="118">
        <v>110852001614</v>
      </c>
      <c r="F122" s="119">
        <f t="shared" si="9"/>
        <v>21272.699104477611</v>
      </c>
      <c r="G122" s="120">
        <v>0</v>
      </c>
      <c r="H122" s="114">
        <v>4</v>
      </c>
      <c r="I122" s="115">
        <v>4</v>
      </c>
      <c r="J122" s="81">
        <v>356317.71</v>
      </c>
    </row>
    <row r="123" spans="1:11" ht="12" customHeight="1" x14ac:dyDescent="0.25">
      <c r="A123" s="78">
        <v>118</v>
      </c>
      <c r="B123" s="164" t="s">
        <v>223</v>
      </c>
      <c r="C123" s="77" t="s">
        <v>474</v>
      </c>
      <c r="D123" s="155">
        <v>2018</v>
      </c>
      <c r="E123" s="118">
        <v>110852001615</v>
      </c>
      <c r="F123" s="119">
        <v>781808.19</v>
      </c>
      <c r="G123" s="120">
        <v>0</v>
      </c>
      <c r="H123" s="114">
        <v>8</v>
      </c>
      <c r="I123" s="115">
        <v>10</v>
      </c>
    </row>
    <row r="124" spans="1:11" s="117" customFormat="1" ht="12" customHeight="1" x14ac:dyDescent="0.25">
      <c r="A124" s="140">
        <v>119</v>
      </c>
      <c r="B124" s="164" t="s">
        <v>233</v>
      </c>
      <c r="C124" s="77" t="s">
        <v>224</v>
      </c>
      <c r="D124" s="155">
        <v>2018</v>
      </c>
      <c r="E124" s="118">
        <v>110852001616</v>
      </c>
      <c r="F124" s="119">
        <f>J124/62*H124</f>
        <v>51415.687741935486</v>
      </c>
      <c r="G124" s="120">
        <v>0</v>
      </c>
      <c r="H124" s="114">
        <v>8</v>
      </c>
      <c r="I124" s="115">
        <v>8</v>
      </c>
      <c r="J124" s="113">
        <v>398471.58</v>
      </c>
      <c r="K124" s="116"/>
    </row>
    <row r="125" spans="1:11" ht="12" customHeight="1" x14ac:dyDescent="0.25">
      <c r="A125" s="78">
        <v>120</v>
      </c>
      <c r="B125" s="163"/>
      <c r="C125" s="77" t="s">
        <v>225</v>
      </c>
      <c r="D125" s="155">
        <v>2018</v>
      </c>
      <c r="E125" s="118">
        <v>110852001617</v>
      </c>
      <c r="F125" s="119">
        <f t="shared" ref="F125:F133" si="10">J125/62*H125</f>
        <v>38561.765806451614</v>
      </c>
      <c r="G125" s="120">
        <v>0</v>
      </c>
      <c r="H125" s="114">
        <v>6</v>
      </c>
      <c r="I125" s="115">
        <v>6</v>
      </c>
      <c r="J125" s="113">
        <v>398471.58</v>
      </c>
    </row>
    <row r="126" spans="1:11" ht="12" customHeight="1" x14ac:dyDescent="0.25">
      <c r="A126" s="78">
        <v>121</v>
      </c>
      <c r="B126" s="163"/>
      <c r="C126" s="77" t="s">
        <v>226</v>
      </c>
      <c r="D126" s="155">
        <v>2018</v>
      </c>
      <c r="E126" s="118">
        <v>110852001618</v>
      </c>
      <c r="F126" s="119">
        <f t="shared" si="10"/>
        <v>25707.843870967743</v>
      </c>
      <c r="G126" s="120">
        <v>0</v>
      </c>
      <c r="H126" s="114">
        <v>4</v>
      </c>
      <c r="I126" s="115">
        <v>4</v>
      </c>
      <c r="J126" s="113">
        <v>398471.58</v>
      </c>
    </row>
    <row r="127" spans="1:11" ht="12" customHeight="1" x14ac:dyDescent="0.25">
      <c r="A127" s="78">
        <v>122</v>
      </c>
      <c r="B127" s="163"/>
      <c r="C127" s="77" t="s">
        <v>227</v>
      </c>
      <c r="D127" s="155">
        <v>2018</v>
      </c>
      <c r="E127" s="118">
        <v>110852001619</v>
      </c>
      <c r="F127" s="119">
        <f t="shared" si="10"/>
        <v>12853.921935483871</v>
      </c>
      <c r="G127" s="120">
        <v>0</v>
      </c>
      <c r="H127" s="114">
        <v>2</v>
      </c>
      <c r="I127" s="115">
        <v>2</v>
      </c>
      <c r="J127" s="113">
        <v>398471.58</v>
      </c>
    </row>
    <row r="128" spans="1:11" ht="12" customHeight="1" x14ac:dyDescent="0.25">
      <c r="A128" s="78">
        <v>123</v>
      </c>
      <c r="B128" s="163"/>
      <c r="C128" s="77" t="s">
        <v>228</v>
      </c>
      <c r="D128" s="155">
        <v>2018</v>
      </c>
      <c r="E128" s="118">
        <v>110852001620</v>
      </c>
      <c r="F128" s="119">
        <f t="shared" si="10"/>
        <v>19280.882903225807</v>
      </c>
      <c r="G128" s="120">
        <v>0</v>
      </c>
      <c r="H128" s="114">
        <v>3</v>
      </c>
      <c r="I128" s="115">
        <v>3</v>
      </c>
      <c r="J128" s="113">
        <v>398471.58</v>
      </c>
    </row>
    <row r="129" spans="1:10" ht="12" customHeight="1" x14ac:dyDescent="0.25">
      <c r="A129" s="78">
        <v>124</v>
      </c>
      <c r="B129" s="163"/>
      <c r="C129" s="77" t="s">
        <v>229</v>
      </c>
      <c r="D129" s="155">
        <v>2018</v>
      </c>
      <c r="E129" s="118">
        <v>110852001621</v>
      </c>
      <c r="F129" s="119">
        <f t="shared" si="10"/>
        <v>38561.765806451614</v>
      </c>
      <c r="G129" s="120">
        <v>0</v>
      </c>
      <c r="H129" s="114">
        <v>6</v>
      </c>
      <c r="I129" s="115">
        <v>6</v>
      </c>
      <c r="J129" s="113">
        <v>398471.58</v>
      </c>
    </row>
    <row r="130" spans="1:10" ht="12" customHeight="1" x14ac:dyDescent="0.25">
      <c r="A130" s="78">
        <v>125</v>
      </c>
      <c r="B130" s="163"/>
      <c r="C130" s="77" t="s">
        <v>230</v>
      </c>
      <c r="D130" s="155">
        <v>2018</v>
      </c>
      <c r="E130" s="118">
        <v>110852001622</v>
      </c>
      <c r="F130" s="119">
        <f t="shared" si="10"/>
        <v>51415.687741935486</v>
      </c>
      <c r="G130" s="120">
        <v>0</v>
      </c>
      <c r="H130" s="114">
        <v>8</v>
      </c>
      <c r="I130" s="115">
        <v>8</v>
      </c>
      <c r="J130" s="113">
        <v>398471.58</v>
      </c>
    </row>
    <row r="131" spans="1:10" ht="12" customHeight="1" x14ac:dyDescent="0.25">
      <c r="A131" s="78">
        <v>126</v>
      </c>
      <c r="B131" s="163"/>
      <c r="C131" s="77" t="s">
        <v>231</v>
      </c>
      <c r="D131" s="155">
        <v>2018</v>
      </c>
      <c r="E131" s="118">
        <v>110852001623</v>
      </c>
      <c r="F131" s="119">
        <f t="shared" si="10"/>
        <v>44988.72677419355</v>
      </c>
      <c r="G131" s="120">
        <v>0</v>
      </c>
      <c r="H131" s="114">
        <v>7</v>
      </c>
      <c r="I131" s="115">
        <v>7</v>
      </c>
      <c r="J131" s="113">
        <v>398471.58</v>
      </c>
    </row>
    <row r="132" spans="1:10" ht="12" customHeight="1" x14ac:dyDescent="0.25">
      <c r="A132" s="78">
        <v>127</v>
      </c>
      <c r="B132" s="163"/>
      <c r="C132" s="77" t="s">
        <v>499</v>
      </c>
      <c r="D132" s="155">
        <v>2018</v>
      </c>
      <c r="E132" s="118">
        <v>110852001624</v>
      </c>
      <c r="F132" s="119">
        <f t="shared" si="10"/>
        <v>44988.72677419355</v>
      </c>
      <c r="G132" s="120">
        <v>0</v>
      </c>
      <c r="H132" s="114">
        <v>7</v>
      </c>
      <c r="I132" s="115">
        <v>7</v>
      </c>
      <c r="J132" s="113">
        <v>398471.58</v>
      </c>
    </row>
    <row r="133" spans="1:10" ht="12" customHeight="1" x14ac:dyDescent="0.25">
      <c r="A133" s="78">
        <v>128</v>
      </c>
      <c r="B133" s="163"/>
      <c r="C133" s="77" t="s">
        <v>232</v>
      </c>
      <c r="D133" s="155">
        <v>2018</v>
      </c>
      <c r="E133" s="118">
        <v>110852001625</v>
      </c>
      <c r="F133" s="119">
        <f t="shared" si="10"/>
        <v>70696.570645161293</v>
      </c>
      <c r="G133" s="120">
        <v>0</v>
      </c>
      <c r="H133" s="114">
        <v>11</v>
      </c>
      <c r="I133" s="115">
        <v>11</v>
      </c>
      <c r="J133" s="113">
        <v>398471.58</v>
      </c>
    </row>
    <row r="134" spans="1:10" ht="12" customHeight="1" x14ac:dyDescent="0.25">
      <c r="A134" s="78">
        <v>129</v>
      </c>
      <c r="B134" s="164" t="s">
        <v>241</v>
      </c>
      <c r="C134" s="77" t="s">
        <v>234</v>
      </c>
      <c r="D134" s="155">
        <v>2018</v>
      </c>
      <c r="E134" s="118">
        <v>110852001626</v>
      </c>
      <c r="F134" s="119">
        <f>J134/52*H134</f>
        <v>25707.843846153843</v>
      </c>
      <c r="G134" s="120">
        <v>0</v>
      </c>
      <c r="H134" s="114">
        <v>4</v>
      </c>
      <c r="I134" s="115">
        <v>4</v>
      </c>
      <c r="J134" s="81">
        <v>334201.96999999997</v>
      </c>
    </row>
    <row r="135" spans="1:10" ht="12" customHeight="1" x14ac:dyDescent="0.25">
      <c r="A135" s="78">
        <v>130</v>
      </c>
      <c r="B135" s="163"/>
      <c r="C135" s="77" t="s">
        <v>235</v>
      </c>
      <c r="D135" s="155">
        <v>2018</v>
      </c>
      <c r="E135" s="118">
        <v>110852001627</v>
      </c>
      <c r="F135" s="119">
        <f t="shared" ref="F135:F141" si="11">J135/52*H135</f>
        <v>32134.804807692304</v>
      </c>
      <c r="G135" s="120">
        <v>0</v>
      </c>
      <c r="H135" s="114">
        <v>5</v>
      </c>
      <c r="I135" s="115">
        <v>5</v>
      </c>
      <c r="J135" s="81">
        <v>334201.96999999997</v>
      </c>
    </row>
    <row r="136" spans="1:10" ht="12" customHeight="1" x14ac:dyDescent="0.25">
      <c r="A136" s="78">
        <v>131</v>
      </c>
      <c r="B136" s="163"/>
      <c r="C136" s="77" t="s">
        <v>236</v>
      </c>
      <c r="D136" s="155">
        <v>2018</v>
      </c>
      <c r="E136" s="118">
        <v>110852001628</v>
      </c>
      <c r="F136" s="119">
        <f t="shared" si="11"/>
        <v>44988.726730769224</v>
      </c>
      <c r="G136" s="120">
        <v>0</v>
      </c>
      <c r="H136" s="114">
        <v>7</v>
      </c>
      <c r="I136" s="115">
        <v>7</v>
      </c>
      <c r="J136" s="81">
        <v>334201.96999999997</v>
      </c>
    </row>
    <row r="137" spans="1:10" ht="12" customHeight="1" x14ac:dyDescent="0.25">
      <c r="A137" s="78">
        <v>132</v>
      </c>
      <c r="B137" s="163"/>
      <c r="C137" s="77" t="s">
        <v>237</v>
      </c>
      <c r="D137" s="155">
        <v>2018</v>
      </c>
      <c r="E137" s="118">
        <v>110852001629</v>
      </c>
      <c r="F137" s="119">
        <f t="shared" si="11"/>
        <v>64269.609615384608</v>
      </c>
      <c r="G137" s="120">
        <v>0</v>
      </c>
      <c r="H137" s="114">
        <v>10</v>
      </c>
      <c r="I137" s="115">
        <v>10</v>
      </c>
      <c r="J137" s="81">
        <v>334201.96999999997</v>
      </c>
    </row>
    <row r="138" spans="1:10" ht="12" customHeight="1" x14ac:dyDescent="0.25">
      <c r="A138" s="78">
        <v>133</v>
      </c>
      <c r="B138" s="163"/>
      <c r="C138" s="77" t="s">
        <v>238</v>
      </c>
      <c r="D138" s="155">
        <v>2018</v>
      </c>
      <c r="E138" s="118">
        <v>110852001630</v>
      </c>
      <c r="F138" s="119">
        <f t="shared" si="11"/>
        <v>77123.531538461524</v>
      </c>
      <c r="G138" s="120">
        <v>0</v>
      </c>
      <c r="H138" s="114">
        <v>12</v>
      </c>
      <c r="I138" s="115">
        <v>12</v>
      </c>
      <c r="J138" s="81">
        <v>334201.96999999997</v>
      </c>
    </row>
    <row r="139" spans="1:10" ht="12" customHeight="1" x14ac:dyDescent="0.25">
      <c r="A139" s="78">
        <v>134</v>
      </c>
      <c r="B139" s="163"/>
      <c r="C139" s="77" t="s">
        <v>500</v>
      </c>
      <c r="D139" s="155">
        <v>2018</v>
      </c>
      <c r="E139" s="118">
        <v>110852001631</v>
      </c>
      <c r="F139" s="119">
        <f t="shared" si="11"/>
        <v>32134.804807692304</v>
      </c>
      <c r="G139" s="120">
        <v>0</v>
      </c>
      <c r="H139" s="114">
        <v>5</v>
      </c>
      <c r="I139" s="115">
        <v>5</v>
      </c>
      <c r="J139" s="81">
        <v>334201.96999999997</v>
      </c>
    </row>
    <row r="140" spans="1:10" ht="12" customHeight="1" x14ac:dyDescent="0.25">
      <c r="A140" s="78">
        <v>135</v>
      </c>
      <c r="B140" s="163"/>
      <c r="C140" s="77" t="s">
        <v>239</v>
      </c>
      <c r="D140" s="155">
        <v>2018</v>
      </c>
      <c r="E140" s="118">
        <v>110852001632</v>
      </c>
      <c r="F140" s="119">
        <f t="shared" si="11"/>
        <v>25707.843846153843</v>
      </c>
      <c r="G140" s="120">
        <v>0</v>
      </c>
      <c r="H140" s="114">
        <v>4</v>
      </c>
      <c r="I140" s="115">
        <v>4</v>
      </c>
      <c r="J140" s="81">
        <v>334201.96999999997</v>
      </c>
    </row>
    <row r="141" spans="1:10" ht="12" customHeight="1" x14ac:dyDescent="0.25">
      <c r="A141" s="78">
        <v>136</v>
      </c>
      <c r="B141" s="163"/>
      <c r="C141" s="77" t="s">
        <v>240</v>
      </c>
      <c r="D141" s="155">
        <v>2018</v>
      </c>
      <c r="E141" s="118">
        <v>110852001633</v>
      </c>
      <c r="F141" s="119">
        <f t="shared" si="11"/>
        <v>32134.804807692304</v>
      </c>
      <c r="G141" s="120">
        <v>0</v>
      </c>
      <c r="H141" s="114">
        <v>5</v>
      </c>
      <c r="I141" s="115">
        <v>5</v>
      </c>
      <c r="J141" s="81">
        <v>334201.96999999997</v>
      </c>
    </row>
    <row r="142" spans="1:10" ht="12" customHeight="1" x14ac:dyDescent="0.25">
      <c r="A142" s="78">
        <v>137</v>
      </c>
      <c r="B142" s="164" t="s">
        <v>250</v>
      </c>
      <c r="C142" s="77" t="s">
        <v>242</v>
      </c>
      <c r="D142" s="155">
        <v>2017</v>
      </c>
      <c r="E142" s="118">
        <v>110852001634</v>
      </c>
      <c r="F142" s="119">
        <f>J142/25*H142</f>
        <v>35774.154000000002</v>
      </c>
      <c r="G142" s="120">
        <v>0</v>
      </c>
      <c r="H142" s="114">
        <v>9</v>
      </c>
      <c r="I142" s="115">
        <v>9</v>
      </c>
      <c r="J142" s="81">
        <v>99372.65</v>
      </c>
    </row>
    <row r="143" spans="1:10" ht="12" customHeight="1" x14ac:dyDescent="0.25">
      <c r="A143" s="78">
        <v>138</v>
      </c>
      <c r="B143" s="164" t="s">
        <v>249</v>
      </c>
      <c r="C143" s="77" t="s">
        <v>243</v>
      </c>
      <c r="D143" s="155">
        <v>2017</v>
      </c>
      <c r="E143" s="118">
        <v>110852001635</v>
      </c>
      <c r="F143" s="119">
        <f t="shared" ref="F143:F144" si="12">J143/25*H143</f>
        <v>43723.966</v>
      </c>
      <c r="G143" s="120">
        <v>0</v>
      </c>
      <c r="H143" s="114">
        <v>11</v>
      </c>
      <c r="I143" s="115">
        <v>8</v>
      </c>
      <c r="J143" s="81">
        <v>99372.65</v>
      </c>
    </row>
    <row r="144" spans="1:10" ht="12" customHeight="1" x14ac:dyDescent="0.25">
      <c r="A144" s="78">
        <v>139</v>
      </c>
      <c r="B144" s="163"/>
      <c r="C144" s="77" t="s">
        <v>244</v>
      </c>
      <c r="D144" s="155">
        <v>2017</v>
      </c>
      <c r="E144" s="118">
        <v>110852001636</v>
      </c>
      <c r="F144" s="119">
        <f t="shared" si="12"/>
        <v>19874.53</v>
      </c>
      <c r="G144" s="120">
        <v>0</v>
      </c>
      <c r="H144" s="114">
        <v>5</v>
      </c>
      <c r="I144" s="115">
        <v>5</v>
      </c>
      <c r="J144" s="81">
        <v>99372.65</v>
      </c>
    </row>
    <row r="145" spans="1:10" ht="12" customHeight="1" x14ac:dyDescent="0.25">
      <c r="A145" s="78">
        <v>140</v>
      </c>
      <c r="B145" s="164" t="s">
        <v>251</v>
      </c>
      <c r="C145" s="77" t="s">
        <v>245</v>
      </c>
      <c r="D145" s="155"/>
      <c r="E145" s="118">
        <v>110852001637</v>
      </c>
      <c r="F145" s="119">
        <v>1</v>
      </c>
      <c r="G145" s="120">
        <v>0</v>
      </c>
      <c r="H145" s="114">
        <v>6</v>
      </c>
      <c r="I145" s="115">
        <v>6</v>
      </c>
    </row>
    <row r="146" spans="1:10" ht="12" customHeight="1" x14ac:dyDescent="0.25">
      <c r="A146" s="78">
        <v>141</v>
      </c>
      <c r="B146" s="163"/>
      <c r="C146" s="77" t="s">
        <v>246</v>
      </c>
      <c r="D146" s="155"/>
      <c r="E146" s="118">
        <v>110852001638</v>
      </c>
      <c r="F146" s="119">
        <v>1</v>
      </c>
      <c r="G146" s="120">
        <v>0</v>
      </c>
      <c r="H146" s="114">
        <v>7</v>
      </c>
      <c r="I146" s="115">
        <v>7</v>
      </c>
    </row>
    <row r="147" spans="1:10" ht="12" customHeight="1" x14ac:dyDescent="0.25">
      <c r="A147" s="78">
        <v>142</v>
      </c>
      <c r="B147" s="163"/>
      <c r="C147" s="77" t="s">
        <v>247</v>
      </c>
      <c r="D147" s="155"/>
      <c r="E147" s="118">
        <v>110852001639</v>
      </c>
      <c r="F147" s="119">
        <v>1</v>
      </c>
      <c r="G147" s="120">
        <v>0</v>
      </c>
      <c r="H147" s="114">
        <v>5</v>
      </c>
      <c r="I147" s="115">
        <v>5</v>
      </c>
    </row>
    <row r="148" spans="1:10" ht="12" customHeight="1" x14ac:dyDescent="0.25">
      <c r="A148" s="78">
        <v>143</v>
      </c>
      <c r="B148" s="164" t="s">
        <v>252</v>
      </c>
      <c r="C148" s="77" t="s">
        <v>248</v>
      </c>
      <c r="D148" s="155">
        <v>2018</v>
      </c>
      <c r="E148" s="118">
        <v>110852001640</v>
      </c>
      <c r="F148" s="119">
        <v>3502943</v>
      </c>
      <c r="G148" s="120">
        <v>0</v>
      </c>
      <c r="H148" s="114">
        <v>21</v>
      </c>
      <c r="I148" s="115">
        <v>42</v>
      </c>
    </row>
    <row r="149" spans="1:10" ht="12" customHeight="1" x14ac:dyDescent="0.25">
      <c r="A149" s="78">
        <v>144</v>
      </c>
      <c r="B149" s="164" t="s">
        <v>258</v>
      </c>
      <c r="C149" s="77" t="s">
        <v>253</v>
      </c>
      <c r="D149" s="155">
        <v>2018</v>
      </c>
      <c r="E149" s="118">
        <v>110852001641</v>
      </c>
      <c r="F149" s="119">
        <f>J149/32*H149</f>
        <v>30387.474999999999</v>
      </c>
      <c r="G149" s="120">
        <v>0</v>
      </c>
      <c r="H149" s="114">
        <v>5</v>
      </c>
      <c r="I149" s="115">
        <v>5</v>
      </c>
      <c r="J149" s="81">
        <v>194479.84</v>
      </c>
    </row>
    <row r="150" spans="1:10" ht="12" customHeight="1" x14ac:dyDescent="0.25">
      <c r="A150" s="78">
        <v>145</v>
      </c>
      <c r="B150" s="163"/>
      <c r="C150" s="77" t="s">
        <v>254</v>
      </c>
      <c r="D150" s="155">
        <v>2018</v>
      </c>
      <c r="E150" s="118">
        <v>110852001642</v>
      </c>
      <c r="F150" s="119">
        <f t="shared" ref="F150:F153" si="13">J150/32*H150</f>
        <v>36464.97</v>
      </c>
      <c r="G150" s="120">
        <v>0</v>
      </c>
      <c r="H150" s="114">
        <v>6</v>
      </c>
      <c r="I150" s="115">
        <v>6</v>
      </c>
      <c r="J150" s="81">
        <v>194479.84</v>
      </c>
    </row>
    <row r="151" spans="1:10" ht="12" customHeight="1" x14ac:dyDescent="0.25">
      <c r="A151" s="78">
        <v>146</v>
      </c>
      <c r="B151" s="163"/>
      <c r="C151" s="77" t="s">
        <v>255</v>
      </c>
      <c r="D151" s="155">
        <v>2018</v>
      </c>
      <c r="E151" s="118">
        <v>110852001643</v>
      </c>
      <c r="F151" s="119">
        <f t="shared" si="13"/>
        <v>42542.464999999997</v>
      </c>
      <c r="G151" s="120">
        <v>0</v>
      </c>
      <c r="H151" s="114">
        <v>7</v>
      </c>
      <c r="I151" s="115">
        <v>7</v>
      </c>
      <c r="J151" s="81">
        <v>194479.84</v>
      </c>
    </row>
    <row r="152" spans="1:10" ht="12" customHeight="1" x14ac:dyDescent="0.25">
      <c r="A152" s="78">
        <v>147</v>
      </c>
      <c r="B152" s="163"/>
      <c r="C152" s="77" t="s">
        <v>256</v>
      </c>
      <c r="D152" s="155">
        <v>2018</v>
      </c>
      <c r="E152" s="118">
        <v>110852001644</v>
      </c>
      <c r="F152" s="119">
        <f t="shared" si="13"/>
        <v>42542.464999999997</v>
      </c>
      <c r="G152" s="120">
        <v>0</v>
      </c>
      <c r="H152" s="114">
        <v>7</v>
      </c>
      <c r="I152" s="115">
        <v>7</v>
      </c>
      <c r="J152" s="81">
        <v>194479.84</v>
      </c>
    </row>
    <row r="153" spans="1:10" ht="12" customHeight="1" x14ac:dyDescent="0.25">
      <c r="A153" s="78">
        <v>148</v>
      </c>
      <c r="B153" s="163"/>
      <c r="C153" s="77" t="s">
        <v>257</v>
      </c>
      <c r="D153" s="155">
        <v>2018</v>
      </c>
      <c r="E153" s="118">
        <v>110852001645</v>
      </c>
      <c r="F153" s="119">
        <f t="shared" si="13"/>
        <v>42542.464999999997</v>
      </c>
      <c r="G153" s="120">
        <v>0</v>
      </c>
      <c r="H153" s="114">
        <v>7</v>
      </c>
      <c r="I153" s="115">
        <v>7</v>
      </c>
      <c r="J153" s="81">
        <v>194479.84</v>
      </c>
    </row>
    <row r="154" spans="1:10" ht="12" customHeight="1" x14ac:dyDescent="0.25">
      <c r="A154" s="78">
        <v>149</v>
      </c>
      <c r="B154" s="164" t="s">
        <v>267</v>
      </c>
      <c r="C154" s="77" t="s">
        <v>259</v>
      </c>
      <c r="D154" s="155">
        <v>2018</v>
      </c>
      <c r="E154" s="118">
        <v>110852001646</v>
      </c>
      <c r="F154" s="119">
        <f>J154/31*H154</f>
        <v>208260.71806451611</v>
      </c>
      <c r="G154" s="120">
        <v>0</v>
      </c>
      <c r="H154" s="114">
        <v>6</v>
      </c>
      <c r="I154" s="115">
        <v>6</v>
      </c>
      <c r="J154" s="112">
        <v>1076013.71</v>
      </c>
    </row>
    <row r="155" spans="1:10" ht="12" customHeight="1" x14ac:dyDescent="0.25">
      <c r="A155" s="78">
        <v>150</v>
      </c>
      <c r="B155" s="163"/>
      <c r="C155" s="77" t="s">
        <v>260</v>
      </c>
      <c r="D155" s="155">
        <v>2018</v>
      </c>
      <c r="E155" s="118">
        <v>110852001647</v>
      </c>
      <c r="F155" s="119">
        <f t="shared" ref="F155:F157" si="14">J155/31*H155</f>
        <v>242970.83774193545</v>
      </c>
      <c r="G155" s="120">
        <v>0</v>
      </c>
      <c r="H155" s="114">
        <v>7</v>
      </c>
      <c r="I155" s="115">
        <v>7</v>
      </c>
      <c r="J155" s="112">
        <v>1076013.71</v>
      </c>
    </row>
    <row r="156" spans="1:10" ht="12" customHeight="1" x14ac:dyDescent="0.25">
      <c r="A156" s="78">
        <v>151</v>
      </c>
      <c r="B156" s="163"/>
      <c r="C156" s="77" t="s">
        <v>261</v>
      </c>
      <c r="D156" s="155">
        <v>2018</v>
      </c>
      <c r="E156" s="118">
        <v>110852001648</v>
      </c>
      <c r="F156" s="119">
        <f t="shared" si="14"/>
        <v>208260.71806451611</v>
      </c>
      <c r="G156" s="120">
        <v>0</v>
      </c>
      <c r="H156" s="114">
        <v>6</v>
      </c>
      <c r="I156" s="115">
        <v>6</v>
      </c>
      <c r="J156" s="112">
        <v>1076013.71</v>
      </c>
    </row>
    <row r="157" spans="1:10" ht="20.25" customHeight="1" x14ac:dyDescent="0.25">
      <c r="A157" s="78">
        <v>152</v>
      </c>
      <c r="B157" s="163"/>
      <c r="C157" s="77" t="s">
        <v>262</v>
      </c>
      <c r="D157" s="155">
        <v>2018</v>
      </c>
      <c r="E157" s="118">
        <v>110852001649</v>
      </c>
      <c r="F157" s="119">
        <f t="shared" si="14"/>
        <v>416521.43612903223</v>
      </c>
      <c r="G157" s="120">
        <v>0</v>
      </c>
      <c r="H157" s="114">
        <v>12</v>
      </c>
      <c r="I157" s="115">
        <v>12</v>
      </c>
      <c r="J157" s="112">
        <v>1076013.71</v>
      </c>
    </row>
    <row r="158" spans="1:10" ht="12" customHeight="1" x14ac:dyDescent="0.25">
      <c r="A158" s="78">
        <v>153</v>
      </c>
      <c r="B158" s="164" t="s">
        <v>268</v>
      </c>
      <c r="C158" s="77" t="s">
        <v>263</v>
      </c>
      <c r="D158" s="155">
        <v>2018</v>
      </c>
      <c r="E158" s="118">
        <v>110852001650</v>
      </c>
      <c r="F158" s="119">
        <f>J158/18*H158</f>
        <v>30387.474999999999</v>
      </c>
      <c r="G158" s="120">
        <v>0</v>
      </c>
      <c r="H158" s="114">
        <v>5</v>
      </c>
      <c r="I158" s="115">
        <v>5</v>
      </c>
      <c r="J158" s="81">
        <v>109394.91</v>
      </c>
    </row>
    <row r="159" spans="1:10" ht="12" customHeight="1" x14ac:dyDescent="0.25">
      <c r="A159" s="78">
        <v>154</v>
      </c>
      <c r="B159" s="164" t="s">
        <v>269</v>
      </c>
      <c r="C159" s="77" t="s">
        <v>264</v>
      </c>
      <c r="D159" s="155">
        <v>2018</v>
      </c>
      <c r="E159" s="118">
        <v>110852001651</v>
      </c>
      <c r="F159" s="119">
        <f t="shared" ref="F159:F160" si="15">J159/18*H159</f>
        <v>36464.97</v>
      </c>
      <c r="G159" s="120">
        <v>0</v>
      </c>
      <c r="H159" s="114">
        <v>6</v>
      </c>
      <c r="I159" s="115">
        <v>6</v>
      </c>
      <c r="J159" s="81">
        <v>109394.91</v>
      </c>
    </row>
    <row r="160" spans="1:10" ht="12" customHeight="1" x14ac:dyDescent="0.25">
      <c r="A160" s="78">
        <v>155</v>
      </c>
      <c r="B160" s="163"/>
      <c r="C160" s="77" t="s">
        <v>265</v>
      </c>
      <c r="D160" s="155">
        <v>2018</v>
      </c>
      <c r="E160" s="118">
        <v>110852001652</v>
      </c>
      <c r="F160" s="119">
        <f t="shared" si="15"/>
        <v>42542.464999999997</v>
      </c>
      <c r="G160" s="120">
        <v>0</v>
      </c>
      <c r="H160" s="114">
        <v>7</v>
      </c>
      <c r="I160" s="115">
        <v>7</v>
      </c>
      <c r="J160" s="81">
        <v>109394.91</v>
      </c>
    </row>
    <row r="161" spans="1:10" ht="12" customHeight="1" x14ac:dyDescent="0.25">
      <c r="A161" s="78">
        <v>156</v>
      </c>
      <c r="B161" s="164" t="s">
        <v>270</v>
      </c>
      <c r="C161" s="77" t="s">
        <v>266</v>
      </c>
      <c r="D161" s="155">
        <v>2019</v>
      </c>
      <c r="E161" s="118">
        <v>110852001653</v>
      </c>
      <c r="F161" s="119">
        <v>79227.12</v>
      </c>
      <c r="G161" s="120">
        <v>0</v>
      </c>
      <c r="H161" s="114">
        <v>9</v>
      </c>
      <c r="I161" s="115">
        <v>9</v>
      </c>
    </row>
    <row r="162" spans="1:10" ht="24.75" customHeight="1" x14ac:dyDescent="0.25">
      <c r="A162" s="78">
        <v>157</v>
      </c>
      <c r="B162" s="164" t="s">
        <v>574</v>
      </c>
      <c r="C162" s="77" t="s">
        <v>271</v>
      </c>
      <c r="D162" s="155">
        <v>2020</v>
      </c>
      <c r="E162" s="118">
        <v>110852001654</v>
      </c>
      <c r="F162" s="119">
        <f>J162/26*H162</f>
        <v>107849.09999999999</v>
      </c>
      <c r="G162" s="120">
        <v>0</v>
      </c>
      <c r="H162" s="114">
        <v>6</v>
      </c>
      <c r="I162" s="115">
        <v>7</v>
      </c>
      <c r="J162" s="81">
        <v>467346.1</v>
      </c>
    </row>
    <row r="163" spans="1:10" ht="12" customHeight="1" x14ac:dyDescent="0.25">
      <c r="A163" s="78">
        <v>158</v>
      </c>
      <c r="B163" s="163"/>
      <c r="C163" s="77" t="s">
        <v>272</v>
      </c>
      <c r="D163" s="155">
        <v>2020</v>
      </c>
      <c r="E163" s="118">
        <v>110852001655</v>
      </c>
      <c r="F163" s="119">
        <f t="shared" ref="F163:F166" si="16">J163/26*H163</f>
        <v>17974.849999999999</v>
      </c>
      <c r="G163" s="120">
        <v>0</v>
      </c>
      <c r="H163" s="114">
        <v>1</v>
      </c>
      <c r="I163" s="115">
        <v>1</v>
      </c>
      <c r="J163" s="81">
        <v>467346.1</v>
      </c>
    </row>
    <row r="164" spans="1:10" ht="12" customHeight="1" x14ac:dyDescent="0.25">
      <c r="A164" s="78">
        <v>159</v>
      </c>
      <c r="B164" s="163"/>
      <c r="C164" s="77" t="s">
        <v>273</v>
      </c>
      <c r="D164" s="155">
        <v>2020</v>
      </c>
      <c r="E164" s="118">
        <v>110852001656</v>
      </c>
      <c r="F164" s="119">
        <f t="shared" si="16"/>
        <v>89874.25</v>
      </c>
      <c r="G164" s="120">
        <v>0</v>
      </c>
      <c r="H164" s="114">
        <v>5</v>
      </c>
      <c r="I164" s="115">
        <v>5</v>
      </c>
      <c r="J164" s="81">
        <v>467346.1</v>
      </c>
    </row>
    <row r="165" spans="1:10" ht="12" customHeight="1" x14ac:dyDescent="0.25">
      <c r="A165" s="78">
        <v>160</v>
      </c>
      <c r="B165" s="163"/>
      <c r="C165" s="77" t="s">
        <v>274</v>
      </c>
      <c r="D165" s="155">
        <v>2020</v>
      </c>
      <c r="E165" s="118">
        <v>110852001657</v>
      </c>
      <c r="F165" s="119">
        <f t="shared" si="16"/>
        <v>107849.09999999999</v>
      </c>
      <c r="G165" s="120">
        <v>0</v>
      </c>
      <c r="H165" s="114">
        <v>6</v>
      </c>
      <c r="I165" s="115">
        <v>6</v>
      </c>
      <c r="J165" s="81">
        <v>467346.1</v>
      </c>
    </row>
    <row r="166" spans="1:10" ht="12" customHeight="1" x14ac:dyDescent="0.25">
      <c r="A166" s="78">
        <v>161</v>
      </c>
      <c r="B166" s="163"/>
      <c r="C166" s="77" t="s">
        <v>276</v>
      </c>
      <c r="D166" s="155">
        <v>2020</v>
      </c>
      <c r="E166" s="118">
        <v>110852001659</v>
      </c>
      <c r="F166" s="119">
        <f t="shared" si="16"/>
        <v>143798.79999999999</v>
      </c>
      <c r="G166" s="120">
        <v>0</v>
      </c>
      <c r="H166" s="114">
        <v>8</v>
      </c>
      <c r="I166" s="115">
        <v>8</v>
      </c>
      <c r="J166" s="81">
        <v>467346.1</v>
      </c>
    </row>
    <row r="167" spans="1:10" ht="12" customHeight="1" x14ac:dyDescent="0.25">
      <c r="A167" s="78">
        <v>162</v>
      </c>
      <c r="B167" s="164" t="s">
        <v>573</v>
      </c>
      <c r="C167" s="77" t="s">
        <v>275</v>
      </c>
      <c r="D167" s="155">
        <v>2020</v>
      </c>
      <c r="E167" s="118">
        <v>110852001658</v>
      </c>
      <c r="F167" s="119">
        <v>423497.43</v>
      </c>
      <c r="G167" s="120">
        <v>0</v>
      </c>
      <c r="H167" s="114">
        <v>9</v>
      </c>
      <c r="I167" s="115">
        <v>9</v>
      </c>
    </row>
    <row r="168" spans="1:10" ht="12" customHeight="1" x14ac:dyDescent="0.25">
      <c r="A168" s="78">
        <v>163</v>
      </c>
      <c r="B168" s="164" t="s">
        <v>572</v>
      </c>
      <c r="C168" s="77" t="s">
        <v>277</v>
      </c>
      <c r="D168" s="155">
        <v>2018</v>
      </c>
      <c r="E168" s="118">
        <v>110852001660</v>
      </c>
      <c r="F168" s="119">
        <f>J168/32*H168</f>
        <v>321078.09781250003</v>
      </c>
      <c r="G168" s="120">
        <v>0</v>
      </c>
      <c r="H168" s="114">
        <v>7</v>
      </c>
      <c r="I168" s="115">
        <v>7</v>
      </c>
      <c r="J168" s="81">
        <v>1467785.59</v>
      </c>
    </row>
    <row r="169" spans="1:10" ht="12" customHeight="1" x14ac:dyDescent="0.25">
      <c r="A169" s="78">
        <v>164</v>
      </c>
      <c r="B169" s="163"/>
      <c r="C169" s="77" t="s">
        <v>278</v>
      </c>
      <c r="D169" s="155">
        <v>2018</v>
      </c>
      <c r="E169" s="118">
        <v>110852001661</v>
      </c>
      <c r="F169" s="119">
        <f t="shared" ref="F169:F172" si="17">J169/32*H169</f>
        <v>229341.49843750001</v>
      </c>
      <c r="G169" s="120">
        <v>0</v>
      </c>
      <c r="H169" s="114">
        <v>5</v>
      </c>
      <c r="I169" s="115">
        <v>5</v>
      </c>
      <c r="J169" s="81">
        <v>1467785.59</v>
      </c>
    </row>
    <row r="170" spans="1:10" ht="12" customHeight="1" x14ac:dyDescent="0.25">
      <c r="A170" s="78">
        <v>165</v>
      </c>
      <c r="B170" s="163"/>
      <c r="C170" s="77" t="s">
        <v>279</v>
      </c>
      <c r="D170" s="155">
        <v>2018</v>
      </c>
      <c r="E170" s="118">
        <v>110852001662</v>
      </c>
      <c r="F170" s="119">
        <f t="shared" si="17"/>
        <v>366946.39750000002</v>
      </c>
      <c r="G170" s="120">
        <v>0</v>
      </c>
      <c r="H170" s="114">
        <v>8</v>
      </c>
      <c r="I170" s="115">
        <v>8</v>
      </c>
      <c r="J170" s="81">
        <v>1467785.59</v>
      </c>
    </row>
    <row r="171" spans="1:10" ht="12" customHeight="1" x14ac:dyDescent="0.25">
      <c r="A171" s="78">
        <v>166</v>
      </c>
      <c r="B171" s="163"/>
      <c r="C171" s="77" t="s">
        <v>280</v>
      </c>
      <c r="D171" s="155">
        <v>2018</v>
      </c>
      <c r="E171" s="118">
        <v>110852001663</v>
      </c>
      <c r="F171" s="119">
        <f t="shared" si="17"/>
        <v>366946.39750000002</v>
      </c>
      <c r="G171" s="120">
        <v>0</v>
      </c>
      <c r="H171" s="114">
        <v>8</v>
      </c>
      <c r="I171" s="115">
        <v>8</v>
      </c>
      <c r="J171" s="81">
        <v>1467785.59</v>
      </c>
    </row>
    <row r="172" spans="1:10" ht="12" customHeight="1" x14ac:dyDescent="0.25">
      <c r="A172" s="78">
        <v>167</v>
      </c>
      <c r="B172" s="163"/>
      <c r="C172" s="77" t="s">
        <v>281</v>
      </c>
      <c r="D172" s="155">
        <v>2018</v>
      </c>
      <c r="E172" s="118">
        <v>110852001664</v>
      </c>
      <c r="F172" s="119">
        <f t="shared" si="17"/>
        <v>183473.19875000001</v>
      </c>
      <c r="G172" s="120">
        <v>0</v>
      </c>
      <c r="H172" s="114">
        <v>4</v>
      </c>
      <c r="I172" s="115">
        <v>4</v>
      </c>
      <c r="J172" s="81">
        <v>1467785.59</v>
      </c>
    </row>
    <row r="173" spans="1:10" ht="12" customHeight="1" x14ac:dyDescent="0.25">
      <c r="A173" s="78">
        <v>168</v>
      </c>
      <c r="B173" s="164" t="s">
        <v>571</v>
      </c>
      <c r="C173" s="77" t="s">
        <v>282</v>
      </c>
      <c r="D173" s="155">
        <v>2018</v>
      </c>
      <c r="E173" s="118">
        <v>110852001665</v>
      </c>
      <c r="F173" s="119">
        <f>J173/31*H173</f>
        <v>140910.55354838708</v>
      </c>
      <c r="G173" s="120">
        <v>0</v>
      </c>
      <c r="H173" s="114">
        <v>22</v>
      </c>
      <c r="I173" s="115">
        <v>22</v>
      </c>
      <c r="J173" s="81">
        <v>198555.78</v>
      </c>
    </row>
    <row r="174" spans="1:10" ht="12" customHeight="1" x14ac:dyDescent="0.25">
      <c r="A174" s="78">
        <v>169</v>
      </c>
      <c r="B174" s="163"/>
      <c r="C174" s="77" t="s">
        <v>283</v>
      </c>
      <c r="D174" s="155">
        <v>2018</v>
      </c>
      <c r="E174" s="118">
        <v>110852001666</v>
      </c>
      <c r="F174" s="119">
        <f>J174/31*H174</f>
        <v>57645.2264516129</v>
      </c>
      <c r="G174" s="120">
        <v>0</v>
      </c>
      <c r="H174" s="114">
        <v>9</v>
      </c>
      <c r="I174" s="115">
        <v>9</v>
      </c>
      <c r="J174" s="81">
        <v>198555.78</v>
      </c>
    </row>
    <row r="175" spans="1:10" ht="12" customHeight="1" x14ac:dyDescent="0.25">
      <c r="A175" s="78">
        <v>170</v>
      </c>
      <c r="B175" s="164" t="s">
        <v>570</v>
      </c>
      <c r="C175" s="77" t="s">
        <v>284</v>
      </c>
      <c r="D175" s="155">
        <v>2018</v>
      </c>
      <c r="E175" s="118">
        <v>110852001667</v>
      </c>
      <c r="F175" s="119">
        <v>83886.71</v>
      </c>
      <c r="G175" s="120">
        <v>0</v>
      </c>
      <c r="H175" s="114">
        <v>9</v>
      </c>
      <c r="I175" s="115">
        <v>9</v>
      </c>
    </row>
    <row r="176" spans="1:10" ht="12" customHeight="1" x14ac:dyDescent="0.25">
      <c r="A176" s="78">
        <v>171</v>
      </c>
      <c r="B176" s="164" t="s">
        <v>569</v>
      </c>
      <c r="C176" s="77" t="s">
        <v>285</v>
      </c>
      <c r="D176" s="155">
        <v>2018</v>
      </c>
      <c r="E176" s="118">
        <v>110852001668</v>
      </c>
      <c r="F176" s="119">
        <f>J176/10*H176</f>
        <v>9808.2199999999993</v>
      </c>
      <c r="G176" s="120">
        <v>0</v>
      </c>
      <c r="H176" s="114">
        <v>4</v>
      </c>
      <c r="I176" s="115">
        <v>4</v>
      </c>
      <c r="J176" s="112">
        <v>24520.55</v>
      </c>
    </row>
    <row r="177" spans="1:10" ht="12" customHeight="1" x14ac:dyDescent="0.25">
      <c r="A177" s="78">
        <v>172</v>
      </c>
      <c r="B177" s="163"/>
      <c r="C177" s="77" t="s">
        <v>286</v>
      </c>
      <c r="D177" s="155">
        <v>2018</v>
      </c>
      <c r="E177" s="118">
        <v>110852001669</v>
      </c>
      <c r="F177" s="119">
        <f>J177/10*H177</f>
        <v>14712.329999999998</v>
      </c>
      <c r="G177" s="120">
        <v>0</v>
      </c>
      <c r="H177" s="114">
        <v>6</v>
      </c>
      <c r="I177" s="115">
        <v>6</v>
      </c>
      <c r="J177" s="112">
        <v>24520.55</v>
      </c>
    </row>
    <row r="178" spans="1:10" ht="12" customHeight="1" x14ac:dyDescent="0.25">
      <c r="A178" s="78">
        <v>173</v>
      </c>
      <c r="B178" s="164" t="s">
        <v>568</v>
      </c>
      <c r="C178" s="77" t="s">
        <v>287</v>
      </c>
      <c r="D178" s="155">
        <v>2020</v>
      </c>
      <c r="E178" s="118">
        <v>110852001670</v>
      </c>
      <c r="F178" s="119">
        <f>J178/56*H178</f>
        <v>272801.48142857139</v>
      </c>
      <c r="G178" s="120">
        <v>0</v>
      </c>
      <c r="H178" s="114">
        <v>18</v>
      </c>
      <c r="I178" s="115">
        <v>18</v>
      </c>
      <c r="J178" s="81">
        <v>848715.72</v>
      </c>
    </row>
    <row r="179" spans="1:10" ht="12" customHeight="1" x14ac:dyDescent="0.25">
      <c r="A179" s="78">
        <v>174</v>
      </c>
      <c r="B179" s="163"/>
      <c r="C179" s="77" t="s">
        <v>288</v>
      </c>
      <c r="D179" s="155">
        <v>2020</v>
      </c>
      <c r="E179" s="118">
        <v>110852001671</v>
      </c>
      <c r="F179" s="119">
        <f t="shared" ref="F179:F182" si="18">J179/56*H179</f>
        <v>166712.01642857143</v>
      </c>
      <c r="G179" s="120">
        <v>0</v>
      </c>
      <c r="H179" s="114">
        <v>11</v>
      </c>
      <c r="I179" s="115">
        <v>11</v>
      </c>
      <c r="J179" s="81">
        <v>848715.72</v>
      </c>
    </row>
    <row r="180" spans="1:10" ht="12" customHeight="1" x14ac:dyDescent="0.25">
      <c r="A180" s="78">
        <v>175</v>
      </c>
      <c r="B180" s="163"/>
      <c r="C180" s="77" t="s">
        <v>289</v>
      </c>
      <c r="D180" s="155">
        <v>2020</v>
      </c>
      <c r="E180" s="118">
        <v>110852001672</v>
      </c>
      <c r="F180" s="119">
        <f t="shared" si="18"/>
        <v>106089.465</v>
      </c>
      <c r="G180" s="120">
        <v>0</v>
      </c>
      <c r="H180" s="114">
        <v>7</v>
      </c>
      <c r="I180" s="115">
        <v>7</v>
      </c>
      <c r="J180" s="81">
        <v>848715.72</v>
      </c>
    </row>
    <row r="181" spans="1:10" ht="12" customHeight="1" x14ac:dyDescent="0.25">
      <c r="A181" s="78">
        <v>176</v>
      </c>
      <c r="B181" s="163"/>
      <c r="C181" s="77" t="s">
        <v>290</v>
      </c>
      <c r="D181" s="155">
        <v>2020</v>
      </c>
      <c r="E181" s="118">
        <v>110852001673</v>
      </c>
      <c r="F181" s="119">
        <f t="shared" si="18"/>
        <v>166712.01642857143</v>
      </c>
      <c r="G181" s="120">
        <v>0</v>
      </c>
      <c r="H181" s="114">
        <v>11</v>
      </c>
      <c r="I181" s="115">
        <v>11</v>
      </c>
      <c r="J181" s="81">
        <v>848715.72</v>
      </c>
    </row>
    <row r="182" spans="1:10" ht="12" customHeight="1" x14ac:dyDescent="0.25">
      <c r="A182" s="78">
        <v>177</v>
      </c>
      <c r="B182" s="163"/>
      <c r="C182" s="77" t="s">
        <v>291</v>
      </c>
      <c r="D182" s="155">
        <v>2020</v>
      </c>
      <c r="E182" s="118">
        <v>110852001674</v>
      </c>
      <c r="F182" s="119">
        <f t="shared" si="18"/>
        <v>136400.7407142857</v>
      </c>
      <c r="G182" s="120">
        <v>0</v>
      </c>
      <c r="H182" s="114">
        <v>9</v>
      </c>
      <c r="I182" s="115">
        <v>9</v>
      </c>
      <c r="J182" s="81">
        <v>848715.72</v>
      </c>
    </row>
    <row r="183" spans="1:10" ht="12" customHeight="1" x14ac:dyDescent="0.25">
      <c r="A183" s="78">
        <v>178</v>
      </c>
      <c r="B183" s="164" t="s">
        <v>535</v>
      </c>
      <c r="C183" s="77" t="s">
        <v>292</v>
      </c>
      <c r="D183" s="155">
        <v>2018</v>
      </c>
      <c r="E183" s="118">
        <v>110852001675</v>
      </c>
      <c r="F183" s="119">
        <f>J183/13*H183</f>
        <v>16103.326153846154</v>
      </c>
      <c r="G183" s="120">
        <v>0</v>
      </c>
      <c r="H183" s="114">
        <v>3</v>
      </c>
      <c r="I183" s="115">
        <v>3</v>
      </c>
      <c r="J183" s="81">
        <v>69781.08</v>
      </c>
    </row>
    <row r="184" spans="1:10" ht="12" customHeight="1" x14ac:dyDescent="0.25">
      <c r="A184" s="78">
        <v>179</v>
      </c>
      <c r="B184" s="163"/>
      <c r="C184" s="77" t="s">
        <v>293</v>
      </c>
      <c r="D184" s="155">
        <v>2018</v>
      </c>
      <c r="E184" s="118">
        <v>110852001676</v>
      </c>
      <c r="F184" s="119">
        <f t="shared" ref="F184:F185" si="19">J184/13*H184</f>
        <v>26838.876923076925</v>
      </c>
      <c r="G184" s="120">
        <v>0</v>
      </c>
      <c r="H184" s="114">
        <v>5</v>
      </c>
      <c r="I184" s="115">
        <v>5</v>
      </c>
      <c r="J184" s="81">
        <v>69781.08</v>
      </c>
    </row>
    <row r="185" spans="1:10" ht="12" customHeight="1" x14ac:dyDescent="0.25">
      <c r="A185" s="78">
        <v>180</v>
      </c>
      <c r="B185" s="163"/>
      <c r="C185" s="77" t="s">
        <v>294</v>
      </c>
      <c r="D185" s="155">
        <v>2018</v>
      </c>
      <c r="E185" s="118">
        <v>110852001677</v>
      </c>
      <c r="F185" s="119">
        <f t="shared" si="19"/>
        <v>26838.876923076925</v>
      </c>
      <c r="G185" s="120">
        <v>0</v>
      </c>
      <c r="H185" s="114">
        <v>5</v>
      </c>
      <c r="I185" s="115">
        <v>5</v>
      </c>
      <c r="J185" s="81">
        <v>69781.08</v>
      </c>
    </row>
    <row r="186" spans="1:10" ht="12" customHeight="1" x14ac:dyDescent="0.25">
      <c r="A186" s="78">
        <v>181</v>
      </c>
      <c r="B186" s="164" t="s">
        <v>567</v>
      </c>
      <c r="C186" s="77" t="s">
        <v>295</v>
      </c>
      <c r="D186" s="155">
        <v>2018</v>
      </c>
      <c r="E186" s="118">
        <v>110852001678</v>
      </c>
      <c r="F186" s="119">
        <f>J186/13*H186</f>
        <v>284721.39692307694</v>
      </c>
      <c r="G186" s="120">
        <v>0</v>
      </c>
      <c r="H186" s="114">
        <v>8</v>
      </c>
      <c r="I186" s="115">
        <v>8</v>
      </c>
      <c r="J186" s="81">
        <v>462672.27</v>
      </c>
    </row>
    <row r="187" spans="1:10" ht="12" customHeight="1" x14ac:dyDescent="0.25">
      <c r="A187" s="78">
        <v>182</v>
      </c>
      <c r="B187" s="163"/>
      <c r="C187" s="77" t="s">
        <v>296</v>
      </c>
      <c r="D187" s="155">
        <v>2018</v>
      </c>
      <c r="E187" s="118">
        <v>110852001679</v>
      </c>
      <c r="F187" s="119">
        <f>J187/13*H187</f>
        <v>177950.87307692308</v>
      </c>
      <c r="G187" s="120">
        <v>0</v>
      </c>
      <c r="H187" s="114">
        <v>5</v>
      </c>
      <c r="I187" s="115">
        <v>5</v>
      </c>
      <c r="J187" s="81">
        <v>462672.27</v>
      </c>
    </row>
    <row r="188" spans="1:10" ht="12" customHeight="1" x14ac:dyDescent="0.25">
      <c r="A188" s="78">
        <v>183</v>
      </c>
      <c r="B188" s="164" t="s">
        <v>566</v>
      </c>
      <c r="C188" s="77" t="s">
        <v>297</v>
      </c>
      <c r="D188" s="155">
        <v>2018</v>
      </c>
      <c r="E188" s="118">
        <v>110852001680</v>
      </c>
      <c r="F188" s="119">
        <f>J188/27*H188</f>
        <v>143502.71666666667</v>
      </c>
      <c r="G188" s="120">
        <v>0</v>
      </c>
      <c r="H188" s="114">
        <v>5</v>
      </c>
      <c r="I188" s="115">
        <v>5</v>
      </c>
      <c r="J188" s="81">
        <v>774914.67</v>
      </c>
    </row>
    <row r="189" spans="1:10" ht="12" customHeight="1" x14ac:dyDescent="0.25">
      <c r="A189" s="78">
        <v>184</v>
      </c>
      <c r="B189" s="163"/>
      <c r="C189" s="77" t="s">
        <v>298</v>
      </c>
      <c r="D189" s="155">
        <v>2018</v>
      </c>
      <c r="E189" s="118">
        <v>110852001681</v>
      </c>
      <c r="F189" s="119">
        <f t="shared" ref="F189:F192" si="20">J189/27*H189</f>
        <v>57401.08666666667</v>
      </c>
      <c r="G189" s="120">
        <v>0</v>
      </c>
      <c r="H189" s="114">
        <v>2</v>
      </c>
      <c r="I189" s="115">
        <v>2</v>
      </c>
      <c r="J189" s="81">
        <v>774914.67</v>
      </c>
    </row>
    <row r="190" spans="1:10" ht="12" customHeight="1" x14ac:dyDescent="0.25">
      <c r="A190" s="78">
        <v>185</v>
      </c>
      <c r="B190" s="163"/>
      <c r="C190" s="77" t="s">
        <v>299</v>
      </c>
      <c r="D190" s="155">
        <v>2018</v>
      </c>
      <c r="E190" s="118">
        <v>110852001682</v>
      </c>
      <c r="F190" s="119">
        <f t="shared" si="20"/>
        <v>86101.63</v>
      </c>
      <c r="G190" s="120">
        <v>0</v>
      </c>
      <c r="H190" s="114">
        <v>3</v>
      </c>
      <c r="I190" s="115">
        <v>3</v>
      </c>
      <c r="J190" s="81">
        <v>774914.67</v>
      </c>
    </row>
    <row r="191" spans="1:10" ht="12" customHeight="1" x14ac:dyDescent="0.25">
      <c r="A191" s="78">
        <v>186</v>
      </c>
      <c r="B191" s="163"/>
      <c r="C191" s="77" t="s">
        <v>300</v>
      </c>
      <c r="D191" s="155">
        <v>2018</v>
      </c>
      <c r="E191" s="118">
        <v>110852001683</v>
      </c>
      <c r="F191" s="119">
        <f t="shared" si="20"/>
        <v>143502.71666666667</v>
      </c>
      <c r="G191" s="120">
        <v>0</v>
      </c>
      <c r="H191" s="114">
        <v>5</v>
      </c>
      <c r="I191" s="115">
        <v>5</v>
      </c>
      <c r="J191" s="81">
        <v>774914.67</v>
      </c>
    </row>
    <row r="192" spans="1:10" ht="12" customHeight="1" x14ac:dyDescent="0.25">
      <c r="A192" s="78">
        <v>187</v>
      </c>
      <c r="B192" s="163"/>
      <c r="C192" s="77" t="s">
        <v>301</v>
      </c>
      <c r="D192" s="155">
        <v>2018</v>
      </c>
      <c r="E192" s="118">
        <v>110852001684</v>
      </c>
      <c r="F192" s="119">
        <f t="shared" si="20"/>
        <v>344406.52</v>
      </c>
      <c r="G192" s="120">
        <v>0</v>
      </c>
      <c r="H192" s="114">
        <v>12</v>
      </c>
      <c r="I192" s="115">
        <v>12</v>
      </c>
      <c r="J192" s="81">
        <v>774914.67</v>
      </c>
    </row>
    <row r="193" spans="1:10" ht="12" customHeight="1" x14ac:dyDescent="0.25">
      <c r="A193" s="78">
        <v>188</v>
      </c>
      <c r="B193" s="164" t="s">
        <v>565</v>
      </c>
      <c r="C193" s="77" t="s">
        <v>477</v>
      </c>
      <c r="D193" s="155">
        <v>2019</v>
      </c>
      <c r="E193" s="118">
        <v>110852001685</v>
      </c>
      <c r="F193" s="119">
        <v>222340.63</v>
      </c>
      <c r="G193" s="120">
        <v>0</v>
      </c>
      <c r="H193" s="114">
        <v>5</v>
      </c>
      <c r="I193" s="115">
        <v>5</v>
      </c>
    </row>
    <row r="194" spans="1:10" ht="21" customHeight="1" x14ac:dyDescent="0.25">
      <c r="A194" s="78">
        <v>189</v>
      </c>
      <c r="B194" s="164" t="s">
        <v>564</v>
      </c>
      <c r="C194" s="77" t="s">
        <v>478</v>
      </c>
      <c r="D194" s="155">
        <v>2018</v>
      </c>
      <c r="E194" s="118">
        <v>110852001686</v>
      </c>
      <c r="F194" s="119">
        <f>J194/34*H194</f>
        <v>137369.54558823531</v>
      </c>
      <c r="G194" s="120">
        <v>0</v>
      </c>
      <c r="H194" s="114">
        <v>29</v>
      </c>
      <c r="I194" s="118">
        <v>29</v>
      </c>
      <c r="J194" s="81">
        <v>161053.95000000001</v>
      </c>
    </row>
    <row r="195" spans="1:10" ht="12" customHeight="1" x14ac:dyDescent="0.25">
      <c r="A195" s="78">
        <v>190</v>
      </c>
      <c r="B195" s="163"/>
      <c r="C195" s="77" t="s">
        <v>302</v>
      </c>
      <c r="D195" s="155">
        <v>2018</v>
      </c>
      <c r="E195" s="118">
        <v>110852001687</v>
      </c>
      <c r="F195" s="119">
        <f>J195/34*H195</f>
        <v>23684.404411764706</v>
      </c>
      <c r="G195" s="120">
        <v>0</v>
      </c>
      <c r="H195" s="114">
        <v>5</v>
      </c>
      <c r="I195" s="118">
        <v>0</v>
      </c>
      <c r="J195" s="81">
        <v>161053.95000000001</v>
      </c>
    </row>
    <row r="196" spans="1:10" ht="12" customHeight="1" x14ac:dyDescent="0.25">
      <c r="A196" s="78">
        <v>191</v>
      </c>
      <c r="B196" s="164" t="s">
        <v>563</v>
      </c>
      <c r="C196" s="77" t="s">
        <v>303</v>
      </c>
      <c r="D196" s="155">
        <v>2018</v>
      </c>
      <c r="E196" s="118">
        <v>110852001688</v>
      </c>
      <c r="F196" s="119">
        <f>J196/50*H196</f>
        <v>45301.108999999997</v>
      </c>
      <c r="G196" s="120">
        <v>0</v>
      </c>
      <c r="H196" s="114">
        <v>7</v>
      </c>
      <c r="I196" s="115">
        <v>7</v>
      </c>
      <c r="J196" s="112">
        <v>323579.34999999998</v>
      </c>
    </row>
    <row r="197" spans="1:10" ht="12" customHeight="1" x14ac:dyDescent="0.25">
      <c r="A197" s="78">
        <v>192</v>
      </c>
      <c r="B197" s="163"/>
      <c r="C197" s="77" t="s">
        <v>304</v>
      </c>
      <c r="D197" s="155">
        <v>2018</v>
      </c>
      <c r="E197" s="118">
        <v>110852001689</v>
      </c>
      <c r="F197" s="119">
        <f t="shared" ref="F197:F202" si="21">J197/50*H197</f>
        <v>32357.934999999998</v>
      </c>
      <c r="G197" s="120">
        <v>0</v>
      </c>
      <c r="H197" s="114">
        <v>5</v>
      </c>
      <c r="I197" s="115">
        <v>5</v>
      </c>
      <c r="J197" s="112">
        <v>323579.34999999998</v>
      </c>
    </row>
    <row r="198" spans="1:10" ht="12" customHeight="1" x14ac:dyDescent="0.25">
      <c r="A198" s="78">
        <v>193</v>
      </c>
      <c r="B198" s="163"/>
      <c r="C198" s="77" t="s">
        <v>305</v>
      </c>
      <c r="D198" s="155">
        <v>2018</v>
      </c>
      <c r="E198" s="118">
        <v>110852001690</v>
      </c>
      <c r="F198" s="119">
        <f t="shared" si="21"/>
        <v>38829.521999999997</v>
      </c>
      <c r="G198" s="120">
        <v>0</v>
      </c>
      <c r="H198" s="114">
        <v>6</v>
      </c>
      <c r="I198" s="115">
        <v>6</v>
      </c>
      <c r="J198" s="112">
        <v>323579.34999999998</v>
      </c>
    </row>
    <row r="199" spans="1:10" ht="12" customHeight="1" x14ac:dyDescent="0.25">
      <c r="A199" s="78">
        <v>194</v>
      </c>
      <c r="B199" s="163"/>
      <c r="C199" s="77" t="s">
        <v>306</v>
      </c>
      <c r="D199" s="155">
        <v>2018</v>
      </c>
      <c r="E199" s="118">
        <v>110852001691</v>
      </c>
      <c r="F199" s="119">
        <f t="shared" si="21"/>
        <v>51772.695999999996</v>
      </c>
      <c r="G199" s="120">
        <v>0</v>
      </c>
      <c r="H199" s="114">
        <v>8</v>
      </c>
      <c r="I199" s="115">
        <v>8</v>
      </c>
      <c r="J199" s="112">
        <v>323579.34999999998</v>
      </c>
    </row>
    <row r="200" spans="1:10" ht="12" customHeight="1" x14ac:dyDescent="0.25">
      <c r="A200" s="78">
        <v>195</v>
      </c>
      <c r="B200" s="163"/>
      <c r="C200" s="77" t="s">
        <v>307</v>
      </c>
      <c r="D200" s="155">
        <v>2018</v>
      </c>
      <c r="E200" s="118">
        <v>110852001692</v>
      </c>
      <c r="F200" s="119">
        <f t="shared" si="21"/>
        <v>51772.695999999996</v>
      </c>
      <c r="G200" s="120">
        <v>0</v>
      </c>
      <c r="H200" s="114">
        <v>8</v>
      </c>
      <c r="I200" s="115">
        <v>8</v>
      </c>
      <c r="J200" s="112">
        <v>323579.34999999998</v>
      </c>
    </row>
    <row r="201" spans="1:10" ht="12" customHeight="1" x14ac:dyDescent="0.25">
      <c r="A201" s="78">
        <v>196</v>
      </c>
      <c r="B201" s="163"/>
      <c r="C201" s="77" t="s">
        <v>308</v>
      </c>
      <c r="D201" s="155">
        <v>2018</v>
      </c>
      <c r="E201" s="118">
        <v>110852001693</v>
      </c>
      <c r="F201" s="119">
        <f t="shared" si="21"/>
        <v>51772.695999999996</v>
      </c>
      <c r="G201" s="120">
        <v>0</v>
      </c>
      <c r="H201" s="114">
        <v>8</v>
      </c>
      <c r="I201" s="115">
        <v>8</v>
      </c>
      <c r="J201" s="112">
        <v>323579.34999999998</v>
      </c>
    </row>
    <row r="202" spans="1:10" ht="12" customHeight="1" x14ac:dyDescent="0.25">
      <c r="A202" s="78">
        <v>197</v>
      </c>
      <c r="B202" s="163"/>
      <c r="C202" s="77" t="s">
        <v>309</v>
      </c>
      <c r="D202" s="155">
        <v>2018</v>
      </c>
      <c r="E202" s="118">
        <v>110852001694</v>
      </c>
      <c r="F202" s="119">
        <f t="shared" si="21"/>
        <v>51772.695999999996</v>
      </c>
      <c r="G202" s="120">
        <v>0</v>
      </c>
      <c r="H202" s="114">
        <v>8</v>
      </c>
      <c r="I202" s="115">
        <v>8</v>
      </c>
      <c r="J202" s="112">
        <v>323579.34999999998</v>
      </c>
    </row>
    <row r="203" spans="1:10" ht="12" customHeight="1" x14ac:dyDescent="0.25">
      <c r="A203" s="78">
        <v>198</v>
      </c>
      <c r="B203" s="163"/>
      <c r="C203" s="77" t="s">
        <v>479</v>
      </c>
      <c r="D203" s="155">
        <v>2020</v>
      </c>
      <c r="E203" s="118">
        <v>110852001695</v>
      </c>
      <c r="F203" s="119">
        <v>1278067.57</v>
      </c>
      <c r="G203" s="120">
        <v>0</v>
      </c>
      <c r="H203" s="114">
        <v>36</v>
      </c>
      <c r="I203" s="115">
        <v>33</v>
      </c>
    </row>
    <row r="204" spans="1:10" ht="12" customHeight="1" x14ac:dyDescent="0.25">
      <c r="A204" s="78">
        <v>199</v>
      </c>
      <c r="B204" s="164" t="s">
        <v>562</v>
      </c>
      <c r="C204" s="77" t="s">
        <v>310</v>
      </c>
      <c r="D204" s="155">
        <v>2022</v>
      </c>
      <c r="E204" s="118">
        <v>110852001696</v>
      </c>
      <c r="F204" s="119">
        <f>J204/35*H204</f>
        <v>131104.28571428571</v>
      </c>
      <c r="G204" s="120">
        <v>0</v>
      </c>
      <c r="H204" s="114">
        <v>8</v>
      </c>
      <c r="I204" s="115">
        <v>8</v>
      </c>
      <c r="J204" s="81">
        <v>573581.25</v>
      </c>
    </row>
    <row r="205" spans="1:10" ht="12" customHeight="1" x14ac:dyDescent="0.25">
      <c r="A205" s="78">
        <v>200</v>
      </c>
      <c r="B205" s="163"/>
      <c r="C205" s="77" t="s">
        <v>311</v>
      </c>
      <c r="D205" s="155">
        <v>2022</v>
      </c>
      <c r="E205" s="118">
        <v>110852001697</v>
      </c>
      <c r="F205" s="119">
        <f t="shared" ref="F205:F207" si="22">J205/35*H205</f>
        <v>114716.25</v>
      </c>
      <c r="G205" s="120">
        <v>0</v>
      </c>
      <c r="H205" s="114">
        <v>7</v>
      </c>
      <c r="I205" s="115">
        <v>7</v>
      </c>
      <c r="J205" s="81">
        <v>573581.25</v>
      </c>
    </row>
    <row r="206" spans="1:10" ht="12" customHeight="1" x14ac:dyDescent="0.25">
      <c r="A206" s="78">
        <v>201</v>
      </c>
      <c r="B206" s="163"/>
      <c r="C206" s="77" t="s">
        <v>312</v>
      </c>
      <c r="D206" s="155">
        <v>2022</v>
      </c>
      <c r="E206" s="118">
        <v>110852001698</v>
      </c>
      <c r="F206" s="119">
        <f t="shared" si="22"/>
        <v>147492.32142857142</v>
      </c>
      <c r="G206" s="120">
        <v>0</v>
      </c>
      <c r="H206" s="114">
        <v>9</v>
      </c>
      <c r="I206" s="115">
        <v>9</v>
      </c>
      <c r="J206" s="81">
        <v>573581.25</v>
      </c>
    </row>
    <row r="207" spans="1:10" ht="12" customHeight="1" x14ac:dyDescent="0.25">
      <c r="A207" s="78">
        <v>202</v>
      </c>
      <c r="B207" s="163"/>
      <c r="C207" s="77" t="s">
        <v>480</v>
      </c>
      <c r="D207" s="155">
        <v>2022</v>
      </c>
      <c r="E207" s="118">
        <v>110852001699</v>
      </c>
      <c r="F207" s="119">
        <f t="shared" si="22"/>
        <v>180268.39285714284</v>
      </c>
      <c r="G207" s="120">
        <v>0</v>
      </c>
      <c r="H207" s="114">
        <v>11</v>
      </c>
      <c r="I207" s="115">
        <v>9</v>
      </c>
      <c r="J207" s="81">
        <v>573581.25</v>
      </c>
    </row>
    <row r="208" spans="1:10" ht="12" customHeight="1" x14ac:dyDescent="0.25">
      <c r="A208" s="78">
        <v>203</v>
      </c>
      <c r="B208" s="164" t="s">
        <v>561</v>
      </c>
      <c r="C208" s="77" t="s">
        <v>313</v>
      </c>
      <c r="D208" s="155">
        <v>2018</v>
      </c>
      <c r="E208" s="118">
        <v>110852001700</v>
      </c>
      <c r="F208" s="119">
        <f>J208/21*H208</f>
        <v>17164.386666666665</v>
      </c>
      <c r="G208" s="120">
        <v>0</v>
      </c>
      <c r="H208" s="114">
        <v>7</v>
      </c>
      <c r="I208" s="115">
        <v>7</v>
      </c>
      <c r="J208" s="112">
        <v>51493.16</v>
      </c>
    </row>
    <row r="209" spans="1:10" ht="12" customHeight="1" x14ac:dyDescent="0.25">
      <c r="A209" s="78">
        <v>204</v>
      </c>
      <c r="B209" s="163"/>
      <c r="C209" s="77" t="s">
        <v>314</v>
      </c>
      <c r="D209" s="155">
        <v>2018</v>
      </c>
      <c r="E209" s="118">
        <v>110852001701</v>
      </c>
      <c r="F209" s="119">
        <f t="shared" ref="F209:F210" si="23">J209/21*H209</f>
        <v>17164.386666666665</v>
      </c>
      <c r="G209" s="120">
        <v>0</v>
      </c>
      <c r="H209" s="114">
        <v>7</v>
      </c>
      <c r="I209" s="115">
        <v>7</v>
      </c>
      <c r="J209" s="112">
        <v>51493.16</v>
      </c>
    </row>
    <row r="210" spans="1:10" ht="12" customHeight="1" x14ac:dyDescent="0.25">
      <c r="A210" s="78">
        <v>205</v>
      </c>
      <c r="B210" s="163"/>
      <c r="C210" s="77" t="s">
        <v>315</v>
      </c>
      <c r="D210" s="155">
        <v>2018</v>
      </c>
      <c r="E210" s="118">
        <v>110852001702</v>
      </c>
      <c r="F210" s="119">
        <f t="shared" si="23"/>
        <v>17164.386666666665</v>
      </c>
      <c r="G210" s="120">
        <v>0</v>
      </c>
      <c r="H210" s="114">
        <v>7</v>
      </c>
      <c r="I210" s="115">
        <v>7</v>
      </c>
      <c r="J210" s="112">
        <v>51493.16</v>
      </c>
    </row>
    <row r="211" spans="1:10" ht="12" customHeight="1" x14ac:dyDescent="0.25">
      <c r="A211" s="78">
        <v>206</v>
      </c>
      <c r="B211" s="164" t="s">
        <v>560</v>
      </c>
      <c r="C211" s="77" t="s">
        <v>316</v>
      </c>
      <c r="D211" s="155">
        <v>2018</v>
      </c>
      <c r="E211" s="118">
        <v>110852001703</v>
      </c>
      <c r="F211" s="119">
        <f>J211/21*H211</f>
        <v>37890.293333333335</v>
      </c>
      <c r="G211" s="120">
        <v>0</v>
      </c>
      <c r="H211" s="114">
        <v>7</v>
      </c>
      <c r="I211" s="115">
        <v>7</v>
      </c>
      <c r="J211" s="81">
        <v>113670.88</v>
      </c>
    </row>
    <row r="212" spans="1:10" ht="12" customHeight="1" x14ac:dyDescent="0.25">
      <c r="A212" s="78">
        <v>207</v>
      </c>
      <c r="B212" s="163"/>
      <c r="C212" s="77" t="s">
        <v>317</v>
      </c>
      <c r="D212" s="155">
        <v>2018</v>
      </c>
      <c r="E212" s="118">
        <v>110852001704</v>
      </c>
      <c r="F212" s="119">
        <f t="shared" ref="F212:F213" si="24">J212/21*H212</f>
        <v>37890.293333333335</v>
      </c>
      <c r="G212" s="120">
        <v>0</v>
      </c>
      <c r="H212" s="114">
        <v>7</v>
      </c>
      <c r="I212" s="115">
        <v>7</v>
      </c>
      <c r="J212" s="81">
        <v>113670.88</v>
      </c>
    </row>
    <row r="213" spans="1:10" ht="12" customHeight="1" x14ac:dyDescent="0.25">
      <c r="A213" s="78">
        <v>208</v>
      </c>
      <c r="B213" s="163"/>
      <c r="C213" s="77" t="s">
        <v>485</v>
      </c>
      <c r="D213" s="155">
        <v>2018</v>
      </c>
      <c r="E213" s="118">
        <v>110852001705</v>
      </c>
      <c r="F213" s="119">
        <f t="shared" si="24"/>
        <v>37890.293333333335</v>
      </c>
      <c r="G213" s="120">
        <v>0</v>
      </c>
      <c r="H213" s="114">
        <v>7</v>
      </c>
      <c r="I213" s="115">
        <v>7</v>
      </c>
      <c r="J213" s="81">
        <v>113670.88</v>
      </c>
    </row>
    <row r="214" spans="1:10" ht="12" customHeight="1" x14ac:dyDescent="0.25">
      <c r="A214" s="78">
        <v>209</v>
      </c>
      <c r="B214" s="163"/>
      <c r="C214" s="77" t="s">
        <v>486</v>
      </c>
      <c r="D214" s="155">
        <v>2022</v>
      </c>
      <c r="E214" s="118">
        <v>110852001706</v>
      </c>
      <c r="F214" s="119">
        <v>366587.57</v>
      </c>
      <c r="G214" s="120">
        <v>0</v>
      </c>
      <c r="H214" s="114">
        <v>9</v>
      </c>
      <c r="I214" s="115">
        <v>9</v>
      </c>
    </row>
    <row r="215" spans="1:10" ht="12" customHeight="1" x14ac:dyDescent="0.25">
      <c r="A215" s="78">
        <v>210</v>
      </c>
      <c r="B215" s="164" t="s">
        <v>559</v>
      </c>
      <c r="C215" s="77" t="s">
        <v>501</v>
      </c>
      <c r="D215" s="155">
        <v>2020</v>
      </c>
      <c r="E215" s="118">
        <v>110852001707</v>
      </c>
      <c r="F215" s="119">
        <f>J215/47*H215</f>
        <v>231932.08851063831</v>
      </c>
      <c r="G215" s="120">
        <v>0</v>
      </c>
      <c r="H215" s="114">
        <v>8</v>
      </c>
      <c r="I215" s="115">
        <v>8</v>
      </c>
      <c r="J215" s="81">
        <v>1362601.02</v>
      </c>
    </row>
    <row r="216" spans="1:10" ht="12" customHeight="1" x14ac:dyDescent="0.25">
      <c r="A216" s="78">
        <v>211</v>
      </c>
      <c r="B216" s="163"/>
      <c r="C216" s="77" t="s">
        <v>481</v>
      </c>
      <c r="D216" s="155">
        <v>2020</v>
      </c>
      <c r="E216" s="118">
        <v>110852001708</v>
      </c>
      <c r="F216" s="119">
        <f t="shared" ref="F216:F218" si="25">J216/47*H216</f>
        <v>782770.7987234043</v>
      </c>
      <c r="G216" s="120">
        <v>0</v>
      </c>
      <c r="H216" s="114">
        <v>27</v>
      </c>
      <c r="I216" s="115">
        <v>24</v>
      </c>
      <c r="J216" s="81">
        <v>1362601.02</v>
      </c>
    </row>
    <row r="217" spans="1:10" ht="12" customHeight="1" x14ac:dyDescent="0.25">
      <c r="A217" s="78">
        <v>212</v>
      </c>
      <c r="B217" s="163"/>
      <c r="C217" s="77" t="s">
        <v>318</v>
      </c>
      <c r="D217" s="155">
        <v>2020</v>
      </c>
      <c r="E217" s="118">
        <v>110852001709</v>
      </c>
      <c r="F217" s="119">
        <f t="shared" si="25"/>
        <v>173949.06638297872</v>
      </c>
      <c r="G217" s="120">
        <v>0</v>
      </c>
      <c r="H217" s="114">
        <v>6</v>
      </c>
      <c r="I217" s="115">
        <v>6</v>
      </c>
      <c r="J217" s="81">
        <v>1362601.02</v>
      </c>
    </row>
    <row r="218" spans="1:10" ht="12" customHeight="1" x14ac:dyDescent="0.25">
      <c r="A218" s="78">
        <v>213</v>
      </c>
      <c r="B218" s="163"/>
      <c r="C218" s="77" t="s">
        <v>319</v>
      </c>
      <c r="D218" s="155">
        <v>2020</v>
      </c>
      <c r="E218" s="118">
        <v>110852001710</v>
      </c>
      <c r="F218" s="119">
        <f t="shared" si="25"/>
        <v>173949.06638297872</v>
      </c>
      <c r="G218" s="120">
        <v>0</v>
      </c>
      <c r="H218" s="114">
        <v>6</v>
      </c>
      <c r="I218" s="115">
        <v>7</v>
      </c>
      <c r="J218" s="81">
        <v>1362601.02</v>
      </c>
    </row>
    <row r="219" spans="1:10" ht="12" customHeight="1" x14ac:dyDescent="0.25">
      <c r="A219" s="78">
        <v>214</v>
      </c>
      <c r="B219" s="164" t="s">
        <v>558</v>
      </c>
      <c r="C219" s="77" t="s">
        <v>320</v>
      </c>
      <c r="D219" s="155">
        <v>2018</v>
      </c>
      <c r="E219" s="118">
        <v>110852001711</v>
      </c>
      <c r="F219" s="119">
        <f>J219/83*H219</f>
        <v>71187.456867469882</v>
      </c>
      <c r="G219" s="120">
        <v>0</v>
      </c>
      <c r="H219" s="114">
        <v>11</v>
      </c>
      <c r="I219" s="115">
        <v>11</v>
      </c>
      <c r="J219" s="81">
        <v>537141.72</v>
      </c>
    </row>
    <row r="220" spans="1:10" ht="18.75" customHeight="1" x14ac:dyDescent="0.25">
      <c r="A220" s="78">
        <v>215</v>
      </c>
      <c r="B220" s="163"/>
      <c r="C220" s="77" t="s">
        <v>321</v>
      </c>
      <c r="D220" s="155">
        <v>2018</v>
      </c>
      <c r="E220" s="118">
        <v>110852001712</v>
      </c>
      <c r="F220" s="119">
        <f>J220/83*H220</f>
        <v>465954.26313253009</v>
      </c>
      <c r="G220" s="120">
        <v>0</v>
      </c>
      <c r="H220" s="114">
        <v>72</v>
      </c>
      <c r="I220" s="115">
        <v>72</v>
      </c>
      <c r="J220" s="81">
        <v>537141.72</v>
      </c>
    </row>
    <row r="221" spans="1:10" ht="12" customHeight="1" x14ac:dyDescent="0.25">
      <c r="A221" s="78">
        <v>216</v>
      </c>
      <c r="B221" s="164" t="s">
        <v>557</v>
      </c>
      <c r="C221" s="77" t="s">
        <v>482</v>
      </c>
      <c r="D221" s="155">
        <v>2020</v>
      </c>
      <c r="E221" s="118">
        <v>110852001713</v>
      </c>
      <c r="F221" s="119">
        <v>554385</v>
      </c>
      <c r="G221" s="120">
        <v>0</v>
      </c>
      <c r="H221" s="114">
        <v>18</v>
      </c>
      <c r="I221" s="115">
        <v>16</v>
      </c>
    </row>
    <row r="222" spans="1:10" ht="12" customHeight="1" x14ac:dyDescent="0.25">
      <c r="A222" s="78">
        <v>217</v>
      </c>
      <c r="B222" s="164" t="s">
        <v>556</v>
      </c>
      <c r="C222" s="77" t="s">
        <v>322</v>
      </c>
      <c r="D222" s="155"/>
      <c r="E222" s="118">
        <v>110852001714</v>
      </c>
      <c r="F222" s="119">
        <v>1</v>
      </c>
      <c r="G222" s="120">
        <v>0</v>
      </c>
      <c r="H222" s="114">
        <v>4</v>
      </c>
      <c r="I222" s="115">
        <v>4</v>
      </c>
    </row>
    <row r="223" spans="1:10" ht="12" customHeight="1" x14ac:dyDescent="0.25">
      <c r="A223" s="78">
        <v>218</v>
      </c>
      <c r="B223" s="164" t="s">
        <v>555</v>
      </c>
      <c r="C223" s="77" t="s">
        <v>323</v>
      </c>
      <c r="D223" s="155">
        <v>2018</v>
      </c>
      <c r="E223" s="118">
        <v>110852001715</v>
      </c>
      <c r="F223" s="119">
        <f>J223/29*H223</f>
        <v>141333.72724137933</v>
      </c>
      <c r="G223" s="120">
        <v>0</v>
      </c>
      <c r="H223" s="114">
        <v>13</v>
      </c>
      <c r="I223" s="115">
        <v>13</v>
      </c>
      <c r="J223" s="81">
        <v>315282.93</v>
      </c>
    </row>
    <row r="224" spans="1:10" ht="12" customHeight="1" x14ac:dyDescent="0.25">
      <c r="A224" s="78">
        <v>219</v>
      </c>
      <c r="B224" s="163"/>
      <c r="C224" s="77" t="s">
        <v>324</v>
      </c>
      <c r="D224" s="155">
        <v>2018</v>
      </c>
      <c r="E224" s="118">
        <v>110852001716</v>
      </c>
      <c r="F224" s="119">
        <f t="shared" ref="F224:F226" si="26">J224/29*H224</f>
        <v>65230.951034482758</v>
      </c>
      <c r="G224" s="120">
        <v>0</v>
      </c>
      <c r="H224" s="114">
        <v>6</v>
      </c>
      <c r="I224" s="115">
        <v>6</v>
      </c>
      <c r="J224" s="81">
        <v>315282.93</v>
      </c>
    </row>
    <row r="225" spans="1:10" ht="12" customHeight="1" x14ac:dyDescent="0.25">
      <c r="A225" s="78">
        <v>220</v>
      </c>
      <c r="B225" s="163"/>
      <c r="C225" s="77" t="s">
        <v>502</v>
      </c>
      <c r="D225" s="155">
        <v>2018</v>
      </c>
      <c r="E225" s="118">
        <v>110852001717</v>
      </c>
      <c r="F225" s="119">
        <f t="shared" si="26"/>
        <v>54359.12586206897</v>
      </c>
      <c r="G225" s="120">
        <v>0</v>
      </c>
      <c r="H225" s="114">
        <v>5</v>
      </c>
      <c r="I225" s="115">
        <v>5</v>
      </c>
      <c r="J225" s="81">
        <v>315282.93</v>
      </c>
    </row>
    <row r="226" spans="1:10" ht="12" customHeight="1" x14ac:dyDescent="0.25">
      <c r="A226" s="78">
        <v>221</v>
      </c>
      <c r="B226" s="163"/>
      <c r="C226" s="77" t="s">
        <v>325</v>
      </c>
      <c r="D226" s="155">
        <v>2018</v>
      </c>
      <c r="E226" s="118">
        <v>110852001718</v>
      </c>
      <c r="F226" s="119">
        <f t="shared" si="26"/>
        <v>54359.12586206897</v>
      </c>
      <c r="G226" s="120">
        <v>0</v>
      </c>
      <c r="H226" s="114">
        <v>5</v>
      </c>
      <c r="I226" s="115">
        <v>5</v>
      </c>
      <c r="J226" s="81">
        <v>315282.93</v>
      </c>
    </row>
    <row r="227" spans="1:10" ht="12" customHeight="1" x14ac:dyDescent="0.25">
      <c r="A227" s="78">
        <v>222</v>
      </c>
      <c r="B227" s="164" t="s">
        <v>554</v>
      </c>
      <c r="C227" s="77" t="s">
        <v>326</v>
      </c>
      <c r="D227" s="155"/>
      <c r="E227" s="118">
        <v>110852001719</v>
      </c>
      <c r="F227" s="119">
        <v>1</v>
      </c>
      <c r="G227" s="120">
        <v>0</v>
      </c>
      <c r="H227" s="114">
        <v>15</v>
      </c>
      <c r="I227" s="115">
        <v>15</v>
      </c>
    </row>
    <row r="228" spans="1:10" ht="12" customHeight="1" x14ac:dyDescent="0.25">
      <c r="A228" s="78">
        <v>223</v>
      </c>
      <c r="B228" s="164" t="s">
        <v>553</v>
      </c>
      <c r="C228" s="77" t="s">
        <v>327</v>
      </c>
      <c r="D228" s="155">
        <v>2018</v>
      </c>
      <c r="E228" s="118">
        <v>110852001720</v>
      </c>
      <c r="F228" s="119">
        <v>63610.95</v>
      </c>
      <c r="G228" s="120">
        <v>0</v>
      </c>
      <c r="H228" s="114">
        <v>6</v>
      </c>
      <c r="I228" s="115">
        <v>6</v>
      </c>
    </row>
    <row r="229" spans="1:10" ht="12" customHeight="1" x14ac:dyDescent="0.25">
      <c r="A229" s="78">
        <v>224</v>
      </c>
      <c r="B229" s="163"/>
      <c r="C229" s="77" t="s">
        <v>328</v>
      </c>
      <c r="D229" s="155">
        <v>2018</v>
      </c>
      <c r="E229" s="118">
        <v>110852001721</v>
      </c>
      <c r="F229" s="119">
        <f>J229/36*H229</f>
        <v>476305.57250000001</v>
      </c>
      <c r="G229" s="120">
        <v>0</v>
      </c>
      <c r="H229" s="114">
        <v>9</v>
      </c>
      <c r="I229" s="115">
        <v>9</v>
      </c>
      <c r="J229" s="81">
        <v>1905222.29</v>
      </c>
    </row>
    <row r="230" spans="1:10" ht="12" customHeight="1" x14ac:dyDescent="0.25">
      <c r="A230" s="78">
        <v>225</v>
      </c>
      <c r="B230" s="163"/>
      <c r="C230" s="77" t="s">
        <v>329</v>
      </c>
      <c r="D230" s="155">
        <v>2018</v>
      </c>
      <c r="E230" s="118">
        <v>110852001722</v>
      </c>
      <c r="F230" s="119">
        <f t="shared" ref="F230:F232" si="27">J230/36*H230</f>
        <v>370459.88972222223</v>
      </c>
      <c r="G230" s="120">
        <v>0</v>
      </c>
      <c r="H230" s="114">
        <v>7</v>
      </c>
      <c r="I230" s="115">
        <v>7</v>
      </c>
      <c r="J230" s="81">
        <v>1905222.29</v>
      </c>
    </row>
    <row r="231" spans="1:10" ht="12" customHeight="1" x14ac:dyDescent="0.25">
      <c r="A231" s="78">
        <v>226</v>
      </c>
      <c r="B231" s="163"/>
      <c r="C231" s="77" t="s">
        <v>330</v>
      </c>
      <c r="D231" s="155">
        <v>2018</v>
      </c>
      <c r="E231" s="118">
        <v>110852001723</v>
      </c>
      <c r="F231" s="119">
        <f t="shared" si="27"/>
        <v>370459.88972222223</v>
      </c>
      <c r="G231" s="120">
        <v>0</v>
      </c>
      <c r="H231" s="114">
        <v>7</v>
      </c>
      <c r="I231" s="115">
        <v>7</v>
      </c>
      <c r="J231" s="81">
        <v>1905222.29</v>
      </c>
    </row>
    <row r="232" spans="1:10" ht="12" customHeight="1" x14ac:dyDescent="0.25">
      <c r="A232" s="78">
        <v>227</v>
      </c>
      <c r="B232" s="163"/>
      <c r="C232" s="77" t="s">
        <v>331</v>
      </c>
      <c r="D232" s="155">
        <v>2018</v>
      </c>
      <c r="E232" s="118">
        <v>110852001724</v>
      </c>
      <c r="F232" s="119">
        <f t="shared" si="27"/>
        <v>687996.93805555557</v>
      </c>
      <c r="G232" s="120">
        <v>0</v>
      </c>
      <c r="H232" s="114">
        <v>13</v>
      </c>
      <c r="I232" s="115">
        <v>13</v>
      </c>
      <c r="J232" s="81">
        <v>1905222.29</v>
      </c>
    </row>
    <row r="233" spans="1:10" ht="12" customHeight="1" x14ac:dyDescent="0.25">
      <c r="A233" s="78">
        <v>228</v>
      </c>
      <c r="B233" s="164" t="s">
        <v>552</v>
      </c>
      <c r="C233" s="77" t="s">
        <v>332</v>
      </c>
      <c r="D233" s="155">
        <v>2018</v>
      </c>
      <c r="E233" s="118">
        <v>110852001725</v>
      </c>
      <c r="F233" s="119">
        <f>J233/13*H233</f>
        <v>65230.952307692314</v>
      </c>
      <c r="G233" s="120">
        <v>0</v>
      </c>
      <c r="H233" s="114">
        <v>6</v>
      </c>
      <c r="I233" s="115">
        <v>6</v>
      </c>
      <c r="J233" s="81">
        <v>141333.73000000001</v>
      </c>
    </row>
    <row r="234" spans="1:10" ht="12" customHeight="1" x14ac:dyDescent="0.25">
      <c r="A234" s="78">
        <v>229</v>
      </c>
      <c r="B234" s="163"/>
      <c r="C234" s="77" t="s">
        <v>333</v>
      </c>
      <c r="D234" s="155">
        <v>2018</v>
      </c>
      <c r="E234" s="118">
        <v>110852001726</v>
      </c>
      <c r="F234" s="119">
        <f>J234/13*H234</f>
        <v>76102.777692307704</v>
      </c>
      <c r="G234" s="120">
        <v>0</v>
      </c>
      <c r="H234" s="114">
        <v>7</v>
      </c>
      <c r="I234" s="115">
        <v>7</v>
      </c>
      <c r="J234" s="81">
        <v>141333.73000000001</v>
      </c>
    </row>
    <row r="235" spans="1:10" ht="12" customHeight="1" x14ac:dyDescent="0.25">
      <c r="A235" s="78">
        <v>230</v>
      </c>
      <c r="B235" s="164" t="s">
        <v>551</v>
      </c>
      <c r="C235" s="77" t="s">
        <v>503</v>
      </c>
      <c r="D235" s="155">
        <v>2018</v>
      </c>
      <c r="E235" s="118">
        <v>110852001727</v>
      </c>
      <c r="F235" s="119">
        <f>J235/70*H235</f>
        <v>65230.950000000004</v>
      </c>
      <c r="G235" s="120">
        <v>0</v>
      </c>
      <c r="H235" s="114">
        <v>6</v>
      </c>
      <c r="I235" s="115">
        <v>6</v>
      </c>
      <c r="J235" s="112">
        <v>761027.75</v>
      </c>
    </row>
    <row r="236" spans="1:10" ht="12" customHeight="1" x14ac:dyDescent="0.25">
      <c r="A236" s="78">
        <v>231</v>
      </c>
      <c r="B236" s="163"/>
      <c r="C236" s="77" t="s">
        <v>334</v>
      </c>
      <c r="D236" s="155">
        <v>2018</v>
      </c>
      <c r="E236" s="118">
        <v>110852001728</v>
      </c>
      <c r="F236" s="119">
        <f t="shared" ref="F236:F256" si="28">J236/70*H236</f>
        <v>43487.3</v>
      </c>
      <c r="G236" s="120">
        <v>0</v>
      </c>
      <c r="H236" s="114">
        <v>4</v>
      </c>
      <c r="I236" s="115">
        <v>4</v>
      </c>
      <c r="J236" s="112">
        <v>761027.75</v>
      </c>
    </row>
    <row r="237" spans="1:10" ht="12" customHeight="1" x14ac:dyDescent="0.25">
      <c r="A237" s="78">
        <v>232</v>
      </c>
      <c r="B237" s="163"/>
      <c r="C237" s="77" t="s">
        <v>335</v>
      </c>
      <c r="D237" s="155">
        <v>2018</v>
      </c>
      <c r="E237" s="118">
        <v>110852001729</v>
      </c>
      <c r="F237" s="119">
        <f t="shared" si="28"/>
        <v>32615.475000000002</v>
      </c>
      <c r="G237" s="120">
        <v>0</v>
      </c>
      <c r="H237" s="114">
        <v>3</v>
      </c>
      <c r="I237" s="115">
        <v>3</v>
      </c>
      <c r="J237" s="112">
        <v>761027.75</v>
      </c>
    </row>
    <row r="238" spans="1:10" ht="12" customHeight="1" x14ac:dyDescent="0.25">
      <c r="A238" s="78">
        <v>233</v>
      </c>
      <c r="B238" s="163"/>
      <c r="C238" s="77" t="s">
        <v>336</v>
      </c>
      <c r="D238" s="155">
        <v>2018</v>
      </c>
      <c r="E238" s="118">
        <v>110852001730</v>
      </c>
      <c r="F238" s="119">
        <f t="shared" si="28"/>
        <v>43487.3</v>
      </c>
      <c r="G238" s="120">
        <v>0</v>
      </c>
      <c r="H238" s="114">
        <v>4</v>
      </c>
      <c r="I238" s="115">
        <v>4</v>
      </c>
      <c r="J238" s="112">
        <v>761027.75</v>
      </c>
    </row>
    <row r="239" spans="1:10" ht="12" customHeight="1" x14ac:dyDescent="0.25">
      <c r="A239" s="78">
        <v>234</v>
      </c>
      <c r="B239" s="163"/>
      <c r="C239" s="77" t="s">
        <v>337</v>
      </c>
      <c r="D239" s="155">
        <v>2018</v>
      </c>
      <c r="E239" s="118">
        <v>110852001731</v>
      </c>
      <c r="F239" s="119">
        <f t="shared" si="28"/>
        <v>43487.3</v>
      </c>
      <c r="G239" s="120">
        <v>0</v>
      </c>
      <c r="H239" s="114">
        <v>4</v>
      </c>
      <c r="I239" s="115">
        <v>4</v>
      </c>
      <c r="J239" s="112">
        <v>761027.75</v>
      </c>
    </row>
    <row r="240" spans="1:10" ht="12" customHeight="1" x14ac:dyDescent="0.25">
      <c r="A240" s="78">
        <v>235</v>
      </c>
      <c r="B240" s="163"/>
      <c r="C240" s="77" t="s">
        <v>338</v>
      </c>
      <c r="D240" s="155">
        <v>2018</v>
      </c>
      <c r="E240" s="118">
        <v>110852001732</v>
      </c>
      <c r="F240" s="119">
        <f t="shared" si="28"/>
        <v>54359.125</v>
      </c>
      <c r="G240" s="120">
        <v>0</v>
      </c>
      <c r="H240" s="114">
        <v>5</v>
      </c>
      <c r="I240" s="115">
        <v>5</v>
      </c>
      <c r="J240" s="112">
        <v>761027.75</v>
      </c>
    </row>
    <row r="241" spans="1:10" ht="12" customHeight="1" x14ac:dyDescent="0.25">
      <c r="A241" s="78">
        <v>236</v>
      </c>
      <c r="B241" s="163"/>
      <c r="C241" s="77" t="s">
        <v>339</v>
      </c>
      <c r="D241" s="155">
        <v>2018</v>
      </c>
      <c r="E241" s="118">
        <v>110852001733</v>
      </c>
      <c r="F241" s="119">
        <f t="shared" si="28"/>
        <v>21743.65</v>
      </c>
      <c r="G241" s="120">
        <v>0</v>
      </c>
      <c r="H241" s="114">
        <v>2</v>
      </c>
      <c r="I241" s="115">
        <v>2</v>
      </c>
      <c r="J241" s="112">
        <v>761027.75</v>
      </c>
    </row>
    <row r="242" spans="1:10" ht="12" customHeight="1" x14ac:dyDescent="0.25">
      <c r="A242" s="78">
        <v>237</v>
      </c>
      <c r="B242" s="163"/>
      <c r="C242" s="77" t="s">
        <v>340</v>
      </c>
      <c r="D242" s="155">
        <v>2018</v>
      </c>
      <c r="E242" s="118">
        <v>110852001734</v>
      </c>
      <c r="F242" s="119">
        <f t="shared" si="28"/>
        <v>21743.65</v>
      </c>
      <c r="G242" s="120">
        <v>0</v>
      </c>
      <c r="H242" s="114">
        <v>2</v>
      </c>
      <c r="I242" s="115">
        <v>2</v>
      </c>
      <c r="J242" s="112">
        <v>761027.75</v>
      </c>
    </row>
    <row r="243" spans="1:10" ht="12" customHeight="1" x14ac:dyDescent="0.25">
      <c r="A243" s="78">
        <v>238</v>
      </c>
      <c r="B243" s="163"/>
      <c r="C243" s="77" t="s">
        <v>341</v>
      </c>
      <c r="D243" s="155">
        <v>2018</v>
      </c>
      <c r="E243" s="118">
        <v>110852001735</v>
      </c>
      <c r="F243" s="119">
        <f t="shared" si="28"/>
        <v>21743.65</v>
      </c>
      <c r="G243" s="120">
        <v>0</v>
      </c>
      <c r="H243" s="114">
        <v>2</v>
      </c>
      <c r="I243" s="115">
        <v>2</v>
      </c>
      <c r="J243" s="112">
        <v>761027.75</v>
      </c>
    </row>
    <row r="244" spans="1:10" ht="12" customHeight="1" x14ac:dyDescent="0.25">
      <c r="A244" s="78">
        <v>239</v>
      </c>
      <c r="B244" s="163"/>
      <c r="C244" s="77" t="s">
        <v>342</v>
      </c>
      <c r="D244" s="155">
        <v>2018</v>
      </c>
      <c r="E244" s="118">
        <v>110852001736</v>
      </c>
      <c r="F244" s="119">
        <f t="shared" si="28"/>
        <v>21743.65</v>
      </c>
      <c r="G244" s="120">
        <v>0</v>
      </c>
      <c r="H244" s="114">
        <v>2</v>
      </c>
      <c r="I244" s="115">
        <v>2</v>
      </c>
      <c r="J244" s="112">
        <v>761027.75</v>
      </c>
    </row>
    <row r="245" spans="1:10" ht="12" customHeight="1" x14ac:dyDescent="0.25">
      <c r="A245" s="78">
        <v>240</v>
      </c>
      <c r="B245" s="163"/>
      <c r="C245" s="77" t="s">
        <v>343</v>
      </c>
      <c r="D245" s="155">
        <v>2018</v>
      </c>
      <c r="E245" s="118">
        <v>110852001737</v>
      </c>
      <c r="F245" s="119">
        <f t="shared" si="28"/>
        <v>21743.65</v>
      </c>
      <c r="G245" s="120">
        <v>0</v>
      </c>
      <c r="H245" s="114">
        <v>2</v>
      </c>
      <c r="I245" s="115">
        <v>2</v>
      </c>
      <c r="J245" s="112">
        <v>761027.75</v>
      </c>
    </row>
    <row r="246" spans="1:10" ht="12" customHeight="1" x14ac:dyDescent="0.25">
      <c r="A246" s="78">
        <v>241</v>
      </c>
      <c r="B246" s="163"/>
      <c r="C246" s="77" t="s">
        <v>344</v>
      </c>
      <c r="D246" s="155">
        <v>2018</v>
      </c>
      <c r="E246" s="118">
        <v>110852001738</v>
      </c>
      <c r="F246" s="119">
        <f t="shared" si="28"/>
        <v>21743.65</v>
      </c>
      <c r="G246" s="120">
        <v>0</v>
      </c>
      <c r="H246" s="114">
        <v>2</v>
      </c>
      <c r="I246" s="115">
        <v>2</v>
      </c>
      <c r="J246" s="112">
        <v>761027.75</v>
      </c>
    </row>
    <row r="247" spans="1:10" ht="12" customHeight="1" x14ac:dyDescent="0.25">
      <c r="A247" s="78">
        <v>242</v>
      </c>
      <c r="B247" s="163"/>
      <c r="C247" s="77" t="s">
        <v>345</v>
      </c>
      <c r="D247" s="155">
        <v>2018</v>
      </c>
      <c r="E247" s="118">
        <v>110852001739</v>
      </c>
      <c r="F247" s="119">
        <f t="shared" si="28"/>
        <v>21743.65</v>
      </c>
      <c r="G247" s="120">
        <v>0</v>
      </c>
      <c r="H247" s="114">
        <v>2</v>
      </c>
      <c r="I247" s="115">
        <v>2</v>
      </c>
      <c r="J247" s="112">
        <v>761027.75</v>
      </c>
    </row>
    <row r="248" spans="1:10" ht="12" customHeight="1" x14ac:dyDescent="0.25">
      <c r="A248" s="78">
        <v>243</v>
      </c>
      <c r="B248" s="163"/>
      <c r="C248" s="77" t="s">
        <v>346</v>
      </c>
      <c r="D248" s="155">
        <v>2018</v>
      </c>
      <c r="E248" s="118">
        <v>110852001740</v>
      </c>
      <c r="F248" s="119">
        <f t="shared" si="28"/>
        <v>21743.65</v>
      </c>
      <c r="G248" s="120">
        <v>0</v>
      </c>
      <c r="H248" s="114">
        <v>2</v>
      </c>
      <c r="I248" s="115">
        <v>2</v>
      </c>
      <c r="J248" s="112">
        <v>761027.75</v>
      </c>
    </row>
    <row r="249" spans="1:10" ht="12" customHeight="1" x14ac:dyDescent="0.25">
      <c r="A249" s="78">
        <v>244</v>
      </c>
      <c r="B249" s="163"/>
      <c r="C249" s="77" t="s">
        <v>347</v>
      </c>
      <c r="D249" s="155">
        <v>2018</v>
      </c>
      <c r="E249" s="118">
        <v>110852001741</v>
      </c>
      <c r="F249" s="119">
        <f t="shared" si="28"/>
        <v>21743.65</v>
      </c>
      <c r="G249" s="120">
        <v>0</v>
      </c>
      <c r="H249" s="114">
        <v>2</v>
      </c>
      <c r="I249" s="115">
        <v>2</v>
      </c>
      <c r="J249" s="112">
        <v>761027.75</v>
      </c>
    </row>
    <row r="250" spans="1:10" ht="12" customHeight="1" x14ac:dyDescent="0.25">
      <c r="A250" s="78">
        <v>245</v>
      </c>
      <c r="B250" s="163"/>
      <c r="C250" s="77" t="s">
        <v>348</v>
      </c>
      <c r="D250" s="155">
        <v>2018</v>
      </c>
      <c r="E250" s="118">
        <v>110852001742</v>
      </c>
      <c r="F250" s="119">
        <f t="shared" si="28"/>
        <v>21743.65</v>
      </c>
      <c r="G250" s="120">
        <v>0</v>
      </c>
      <c r="H250" s="114">
        <v>2</v>
      </c>
      <c r="I250" s="115">
        <v>2</v>
      </c>
      <c r="J250" s="112">
        <v>761027.75</v>
      </c>
    </row>
    <row r="251" spans="1:10" ht="12" customHeight="1" x14ac:dyDescent="0.25">
      <c r="A251" s="78">
        <v>246</v>
      </c>
      <c r="B251" s="163"/>
      <c r="C251" s="77" t="s">
        <v>349</v>
      </c>
      <c r="D251" s="155">
        <v>2018</v>
      </c>
      <c r="E251" s="118">
        <v>110852001743</v>
      </c>
      <c r="F251" s="119">
        <f t="shared" si="28"/>
        <v>21743.65</v>
      </c>
      <c r="G251" s="120">
        <v>0</v>
      </c>
      <c r="H251" s="114">
        <v>2</v>
      </c>
      <c r="I251" s="115">
        <v>2</v>
      </c>
      <c r="J251" s="112">
        <v>761027.75</v>
      </c>
    </row>
    <row r="252" spans="1:10" ht="12" customHeight="1" x14ac:dyDescent="0.25">
      <c r="A252" s="78">
        <v>247</v>
      </c>
      <c r="B252" s="163"/>
      <c r="C252" s="77" t="s">
        <v>350</v>
      </c>
      <c r="D252" s="155">
        <v>2018</v>
      </c>
      <c r="E252" s="118">
        <v>110852001744</v>
      </c>
      <c r="F252" s="119">
        <f t="shared" si="28"/>
        <v>21743.65</v>
      </c>
      <c r="G252" s="120">
        <v>0</v>
      </c>
      <c r="H252" s="114">
        <v>2</v>
      </c>
      <c r="I252" s="115">
        <v>2</v>
      </c>
      <c r="J252" s="112">
        <v>761027.75</v>
      </c>
    </row>
    <row r="253" spans="1:10" ht="12" customHeight="1" x14ac:dyDescent="0.25">
      <c r="A253" s="78">
        <v>248</v>
      </c>
      <c r="B253" s="163"/>
      <c r="C253" s="77" t="s">
        <v>351</v>
      </c>
      <c r="D253" s="155">
        <v>2018</v>
      </c>
      <c r="E253" s="118">
        <v>110852001745</v>
      </c>
      <c r="F253" s="119">
        <f t="shared" si="28"/>
        <v>21743.65</v>
      </c>
      <c r="G253" s="120">
        <v>0</v>
      </c>
      <c r="H253" s="114">
        <v>2</v>
      </c>
      <c r="I253" s="115">
        <v>2</v>
      </c>
      <c r="J253" s="112">
        <v>761027.75</v>
      </c>
    </row>
    <row r="254" spans="1:10" ht="12" customHeight="1" x14ac:dyDescent="0.25">
      <c r="A254" s="78">
        <v>249</v>
      </c>
      <c r="B254" s="163"/>
      <c r="C254" s="77" t="s">
        <v>352</v>
      </c>
      <c r="D254" s="155">
        <v>2018</v>
      </c>
      <c r="E254" s="118">
        <v>110852001746</v>
      </c>
      <c r="F254" s="119">
        <f t="shared" si="28"/>
        <v>21743.65</v>
      </c>
      <c r="G254" s="120">
        <v>0</v>
      </c>
      <c r="H254" s="114">
        <v>2</v>
      </c>
      <c r="I254" s="115">
        <v>2</v>
      </c>
      <c r="J254" s="112">
        <v>761027.75</v>
      </c>
    </row>
    <row r="255" spans="1:10" ht="12" customHeight="1" x14ac:dyDescent="0.25">
      <c r="A255" s="78">
        <v>250</v>
      </c>
      <c r="B255" s="163"/>
      <c r="C255" s="77" t="s">
        <v>353</v>
      </c>
      <c r="D255" s="155">
        <v>2018</v>
      </c>
      <c r="E255" s="118">
        <v>110852001747</v>
      </c>
      <c r="F255" s="119">
        <f t="shared" si="28"/>
        <v>43487.3</v>
      </c>
      <c r="G255" s="120">
        <v>0</v>
      </c>
      <c r="H255" s="114">
        <v>4</v>
      </c>
      <c r="I255" s="115">
        <v>4</v>
      </c>
      <c r="J255" s="112">
        <v>761027.75</v>
      </c>
    </row>
    <row r="256" spans="1:10" ht="20.25" customHeight="1" x14ac:dyDescent="0.25">
      <c r="A256" s="78">
        <v>251</v>
      </c>
      <c r="B256" s="163"/>
      <c r="C256" s="77" t="s">
        <v>354</v>
      </c>
      <c r="D256" s="155">
        <v>2018</v>
      </c>
      <c r="E256" s="118">
        <v>110852001748</v>
      </c>
      <c r="F256" s="119">
        <f t="shared" si="28"/>
        <v>130461.90000000001</v>
      </c>
      <c r="G256" s="120">
        <v>0</v>
      </c>
      <c r="H256" s="114">
        <v>12</v>
      </c>
      <c r="I256" s="115">
        <v>12</v>
      </c>
      <c r="J256" s="112">
        <v>761027.75</v>
      </c>
    </row>
    <row r="257" spans="1:10" ht="12" customHeight="1" x14ac:dyDescent="0.25">
      <c r="A257" s="78">
        <v>252</v>
      </c>
      <c r="B257" s="164" t="s">
        <v>550</v>
      </c>
      <c r="C257" s="77" t="s">
        <v>581</v>
      </c>
      <c r="D257" s="155">
        <v>2019</v>
      </c>
      <c r="E257" s="118">
        <v>110852001749</v>
      </c>
      <c r="F257" s="119">
        <f>J257/61*H257</f>
        <v>195984.92459016392</v>
      </c>
      <c r="G257" s="120">
        <v>0</v>
      </c>
      <c r="H257" s="114">
        <v>20</v>
      </c>
      <c r="I257" s="118">
        <v>20</v>
      </c>
      <c r="J257" s="81">
        <v>597754.02</v>
      </c>
    </row>
    <row r="258" spans="1:10" ht="12" customHeight="1" x14ac:dyDescent="0.25">
      <c r="A258" s="78">
        <v>253</v>
      </c>
      <c r="B258" s="164" t="s">
        <v>549</v>
      </c>
      <c r="C258" s="77" t="s">
        <v>582</v>
      </c>
      <c r="D258" s="155">
        <v>2019</v>
      </c>
      <c r="E258" s="118">
        <v>110852001750</v>
      </c>
      <c r="F258" s="119">
        <f>J258/61*H258</f>
        <v>401769.0954098361</v>
      </c>
      <c r="G258" s="120">
        <v>0</v>
      </c>
      <c r="H258" s="114">
        <v>41</v>
      </c>
      <c r="I258" s="118">
        <v>41</v>
      </c>
      <c r="J258" s="81">
        <v>597754.02</v>
      </c>
    </row>
    <row r="259" spans="1:10" ht="12" customHeight="1" x14ac:dyDescent="0.25">
      <c r="A259" s="78">
        <v>254</v>
      </c>
      <c r="B259" s="164" t="s">
        <v>548</v>
      </c>
      <c r="C259" s="77" t="s">
        <v>355</v>
      </c>
      <c r="D259" s="155"/>
      <c r="E259" s="118">
        <v>110852001751</v>
      </c>
      <c r="F259" s="119">
        <v>1</v>
      </c>
      <c r="G259" s="120">
        <v>0</v>
      </c>
      <c r="H259" s="114">
        <v>9</v>
      </c>
      <c r="I259" s="115">
        <v>9</v>
      </c>
    </row>
    <row r="260" spans="1:10" ht="12" customHeight="1" x14ac:dyDescent="0.25">
      <c r="A260" s="78">
        <v>255</v>
      </c>
      <c r="B260" s="163"/>
      <c r="C260" s="77" t="s">
        <v>577</v>
      </c>
      <c r="D260" s="155"/>
      <c r="E260" s="118">
        <v>110852001752</v>
      </c>
      <c r="F260" s="119">
        <v>1</v>
      </c>
      <c r="G260" s="120">
        <v>0</v>
      </c>
      <c r="H260" s="114">
        <v>9</v>
      </c>
      <c r="I260" s="115">
        <v>11</v>
      </c>
    </row>
    <row r="261" spans="1:10" ht="12" customHeight="1" x14ac:dyDescent="0.25">
      <c r="A261" s="78">
        <v>256</v>
      </c>
      <c r="B261" s="164" t="s">
        <v>547</v>
      </c>
      <c r="C261" s="77" t="s">
        <v>504</v>
      </c>
      <c r="D261" s="155"/>
      <c r="E261" s="118">
        <v>110852001753</v>
      </c>
      <c r="F261" s="119">
        <v>1</v>
      </c>
      <c r="G261" s="120">
        <v>0</v>
      </c>
      <c r="H261" s="114">
        <v>1</v>
      </c>
      <c r="I261" s="115">
        <v>7</v>
      </c>
    </row>
    <row r="262" spans="1:10" ht="12" customHeight="1" x14ac:dyDescent="0.25">
      <c r="A262" s="78">
        <v>257</v>
      </c>
      <c r="B262" s="163"/>
      <c r="C262" s="77" t="s">
        <v>356</v>
      </c>
      <c r="D262" s="155"/>
      <c r="E262" s="118">
        <v>110852001754</v>
      </c>
      <c r="F262" s="119">
        <v>1</v>
      </c>
      <c r="G262" s="120">
        <v>0</v>
      </c>
      <c r="H262" s="114">
        <v>0</v>
      </c>
      <c r="I262" s="115">
        <v>6</v>
      </c>
    </row>
    <row r="263" spans="1:10" ht="12" customHeight="1" x14ac:dyDescent="0.25">
      <c r="A263" s="78">
        <v>258</v>
      </c>
      <c r="B263" s="163"/>
      <c r="C263" s="77" t="s">
        <v>357</v>
      </c>
      <c r="D263" s="155"/>
      <c r="E263" s="118">
        <v>110852001755</v>
      </c>
      <c r="F263" s="119">
        <v>1</v>
      </c>
      <c r="G263" s="120">
        <v>0</v>
      </c>
      <c r="H263" s="114">
        <v>2</v>
      </c>
      <c r="I263" s="115">
        <v>5</v>
      </c>
    </row>
    <row r="264" spans="1:10" ht="12" customHeight="1" x14ac:dyDescent="0.25">
      <c r="A264" s="78">
        <v>259</v>
      </c>
      <c r="B264" s="163"/>
      <c r="C264" s="77" t="s">
        <v>358</v>
      </c>
      <c r="D264" s="155"/>
      <c r="E264" s="118">
        <v>110852001756</v>
      </c>
      <c r="F264" s="119">
        <v>1</v>
      </c>
      <c r="G264" s="120">
        <v>0</v>
      </c>
      <c r="H264" s="114">
        <v>6</v>
      </c>
      <c r="I264" s="115">
        <v>6</v>
      </c>
    </row>
    <row r="265" spans="1:10" ht="12" customHeight="1" x14ac:dyDescent="0.25">
      <c r="A265" s="78">
        <v>260</v>
      </c>
      <c r="B265" s="163"/>
      <c r="C265" s="77" t="s">
        <v>359</v>
      </c>
      <c r="D265" s="155"/>
      <c r="E265" s="118">
        <v>110852001757</v>
      </c>
      <c r="F265" s="119">
        <v>1</v>
      </c>
      <c r="G265" s="120">
        <v>0</v>
      </c>
      <c r="H265" s="114">
        <v>9</v>
      </c>
      <c r="I265" s="115">
        <v>9</v>
      </c>
    </row>
    <row r="266" spans="1:10" ht="12" customHeight="1" x14ac:dyDescent="0.25">
      <c r="A266" s="78">
        <v>261</v>
      </c>
      <c r="B266" s="163"/>
      <c r="C266" s="77" t="s">
        <v>360</v>
      </c>
      <c r="D266" s="155"/>
      <c r="E266" s="118">
        <v>110852001758</v>
      </c>
      <c r="F266" s="119">
        <v>1</v>
      </c>
      <c r="G266" s="120">
        <v>0</v>
      </c>
      <c r="H266" s="114">
        <v>12</v>
      </c>
      <c r="I266" s="115">
        <v>13</v>
      </c>
    </row>
    <row r="267" spans="1:10" ht="12" customHeight="1" x14ac:dyDescent="0.25">
      <c r="A267" s="78">
        <v>262</v>
      </c>
      <c r="B267" s="164" t="s">
        <v>546</v>
      </c>
      <c r="C267" s="77" t="s">
        <v>361</v>
      </c>
      <c r="D267" s="155"/>
      <c r="E267" s="118">
        <v>110852001759</v>
      </c>
      <c r="F267" s="119">
        <v>1</v>
      </c>
      <c r="G267" s="120">
        <v>0</v>
      </c>
      <c r="H267" s="114">
        <v>9</v>
      </c>
      <c r="I267" s="115">
        <v>9</v>
      </c>
    </row>
    <row r="268" spans="1:10" ht="12" customHeight="1" x14ac:dyDescent="0.25">
      <c r="A268" s="78">
        <v>263</v>
      </c>
      <c r="B268" s="163"/>
      <c r="C268" s="77" t="s">
        <v>362</v>
      </c>
      <c r="D268" s="155"/>
      <c r="E268" s="118">
        <v>110852001760</v>
      </c>
      <c r="F268" s="119">
        <v>1</v>
      </c>
      <c r="G268" s="120">
        <v>0</v>
      </c>
      <c r="H268" s="114">
        <v>8</v>
      </c>
      <c r="I268" s="115">
        <v>8</v>
      </c>
    </row>
    <row r="269" spans="1:10" ht="12" customHeight="1" x14ac:dyDescent="0.25">
      <c r="A269" s="78">
        <v>264</v>
      </c>
      <c r="B269" s="163"/>
      <c r="C269" s="77" t="s">
        <v>363</v>
      </c>
      <c r="D269" s="155"/>
      <c r="E269" s="118">
        <v>110852001761</v>
      </c>
      <c r="F269" s="119">
        <v>1</v>
      </c>
      <c r="G269" s="120">
        <v>0</v>
      </c>
      <c r="H269" s="114">
        <v>2</v>
      </c>
      <c r="I269" s="115">
        <v>7</v>
      </c>
    </row>
    <row r="270" spans="1:10" ht="12" customHeight="1" x14ac:dyDescent="0.25">
      <c r="A270" s="78">
        <v>265</v>
      </c>
      <c r="B270" s="163"/>
      <c r="C270" s="77" t="s">
        <v>364</v>
      </c>
      <c r="D270" s="155"/>
      <c r="E270" s="118">
        <v>110852001762</v>
      </c>
      <c r="F270" s="119">
        <v>1</v>
      </c>
      <c r="G270" s="120">
        <v>0</v>
      </c>
      <c r="H270" s="114">
        <v>7</v>
      </c>
      <c r="I270" s="115">
        <v>7</v>
      </c>
    </row>
    <row r="271" spans="1:10" ht="12" customHeight="1" x14ac:dyDescent="0.25">
      <c r="A271" s="78">
        <v>266</v>
      </c>
      <c r="B271" s="163"/>
      <c r="C271" s="77" t="s">
        <v>365</v>
      </c>
      <c r="D271" s="155"/>
      <c r="E271" s="118">
        <v>110852001763</v>
      </c>
      <c r="F271" s="119">
        <v>1</v>
      </c>
      <c r="G271" s="120">
        <v>0</v>
      </c>
      <c r="H271" s="114">
        <v>1</v>
      </c>
      <c r="I271" s="115">
        <v>6</v>
      </c>
    </row>
    <row r="272" spans="1:10" ht="12" customHeight="1" x14ac:dyDescent="0.25">
      <c r="A272" s="78">
        <v>267</v>
      </c>
      <c r="B272" s="164" t="s">
        <v>545</v>
      </c>
      <c r="C272" s="77" t="s">
        <v>366</v>
      </c>
      <c r="D272" s="155"/>
      <c r="E272" s="118">
        <v>110852001764</v>
      </c>
      <c r="F272" s="119">
        <v>1</v>
      </c>
      <c r="G272" s="120">
        <v>0</v>
      </c>
      <c r="H272" s="114">
        <v>1</v>
      </c>
      <c r="I272" s="115">
        <v>5</v>
      </c>
    </row>
    <row r="273" spans="1:10" ht="12" customHeight="1" x14ac:dyDescent="0.25">
      <c r="A273" s="78">
        <v>268</v>
      </c>
      <c r="B273" s="163"/>
      <c r="C273" s="77" t="s">
        <v>505</v>
      </c>
      <c r="D273" s="155"/>
      <c r="E273" s="118">
        <v>110852001765</v>
      </c>
      <c r="F273" s="119">
        <v>1</v>
      </c>
      <c r="G273" s="120">
        <v>0</v>
      </c>
      <c r="H273" s="114">
        <v>0</v>
      </c>
      <c r="I273" s="115">
        <v>5</v>
      </c>
    </row>
    <row r="274" spans="1:10" ht="12" customHeight="1" x14ac:dyDescent="0.25">
      <c r="A274" s="78">
        <v>269</v>
      </c>
      <c r="B274" s="163"/>
      <c r="C274" s="77" t="s">
        <v>367</v>
      </c>
      <c r="D274" s="155"/>
      <c r="E274" s="118">
        <v>110852001766</v>
      </c>
      <c r="F274" s="119">
        <v>1</v>
      </c>
      <c r="G274" s="120">
        <v>0</v>
      </c>
      <c r="H274" s="114">
        <v>0</v>
      </c>
      <c r="I274" s="115">
        <v>5</v>
      </c>
    </row>
    <row r="275" spans="1:10" ht="12" customHeight="1" x14ac:dyDescent="0.25">
      <c r="A275" s="78">
        <v>270</v>
      </c>
      <c r="B275" s="163"/>
      <c r="C275" s="77" t="s">
        <v>368</v>
      </c>
      <c r="D275" s="155"/>
      <c r="E275" s="118">
        <v>110852001767</v>
      </c>
      <c r="F275" s="119">
        <v>1</v>
      </c>
      <c r="G275" s="120">
        <v>0</v>
      </c>
      <c r="H275" s="114">
        <v>0</v>
      </c>
      <c r="I275" s="115">
        <v>4</v>
      </c>
    </row>
    <row r="276" spans="1:10" ht="12" customHeight="1" x14ac:dyDescent="0.25">
      <c r="A276" s="78">
        <v>271</v>
      </c>
      <c r="B276" s="163"/>
      <c r="C276" s="77" t="s">
        <v>369</v>
      </c>
      <c r="D276" s="155"/>
      <c r="E276" s="118">
        <v>110852001768</v>
      </c>
      <c r="F276" s="119">
        <v>1</v>
      </c>
      <c r="G276" s="120">
        <v>0</v>
      </c>
      <c r="H276" s="114">
        <v>2</v>
      </c>
      <c r="I276" s="115">
        <v>5</v>
      </c>
    </row>
    <row r="277" spans="1:10" ht="12" customHeight="1" x14ac:dyDescent="0.25">
      <c r="A277" s="78">
        <v>272</v>
      </c>
      <c r="B277" s="163"/>
      <c r="C277" s="77" t="s">
        <v>370</v>
      </c>
      <c r="D277" s="155"/>
      <c r="E277" s="118">
        <v>110852001769</v>
      </c>
      <c r="F277" s="119">
        <v>1</v>
      </c>
      <c r="G277" s="120">
        <v>0</v>
      </c>
      <c r="H277" s="114">
        <v>0</v>
      </c>
      <c r="I277" s="115">
        <v>3</v>
      </c>
    </row>
    <row r="278" spans="1:10" ht="12" customHeight="1" x14ac:dyDescent="0.25">
      <c r="A278" s="78">
        <v>273</v>
      </c>
      <c r="B278" s="163"/>
      <c r="C278" s="77" t="s">
        <v>371</v>
      </c>
      <c r="D278" s="155"/>
      <c r="E278" s="118">
        <v>110852001770</v>
      </c>
      <c r="F278" s="119">
        <v>1</v>
      </c>
      <c r="G278" s="120">
        <v>0</v>
      </c>
      <c r="H278" s="114">
        <v>0</v>
      </c>
      <c r="I278" s="115">
        <v>4</v>
      </c>
    </row>
    <row r="279" spans="1:10" ht="12" customHeight="1" x14ac:dyDescent="0.25">
      <c r="A279" s="78">
        <v>274</v>
      </c>
      <c r="B279" s="163"/>
      <c r="C279" s="77" t="s">
        <v>372</v>
      </c>
      <c r="D279" s="155"/>
      <c r="E279" s="118">
        <v>110852001771</v>
      </c>
      <c r="F279" s="119">
        <v>1</v>
      </c>
      <c r="G279" s="120">
        <v>0</v>
      </c>
      <c r="H279" s="114">
        <v>14</v>
      </c>
      <c r="I279" s="115">
        <v>17</v>
      </c>
    </row>
    <row r="280" spans="1:10" ht="12" customHeight="1" x14ac:dyDescent="0.25">
      <c r="A280" s="78">
        <v>275</v>
      </c>
      <c r="B280" s="164" t="s">
        <v>544</v>
      </c>
      <c r="C280" s="77" t="s">
        <v>373</v>
      </c>
      <c r="D280" s="155">
        <v>2020</v>
      </c>
      <c r="E280" s="118">
        <v>110852001772</v>
      </c>
      <c r="F280" s="119">
        <v>243967.9</v>
      </c>
      <c r="G280" s="120">
        <v>0</v>
      </c>
      <c r="H280" s="114">
        <v>5</v>
      </c>
      <c r="I280" s="115">
        <v>5</v>
      </c>
    </row>
    <row r="281" spans="1:10" ht="12" customHeight="1" x14ac:dyDescent="0.25">
      <c r="A281" s="78">
        <v>276</v>
      </c>
      <c r="B281" s="164" t="s">
        <v>543</v>
      </c>
      <c r="C281" s="77" t="s">
        <v>373</v>
      </c>
      <c r="D281" s="155">
        <v>2020</v>
      </c>
      <c r="E281" s="118">
        <v>110852001773</v>
      </c>
      <c r="F281" s="119">
        <v>238760.23</v>
      </c>
      <c r="G281" s="120">
        <v>0</v>
      </c>
      <c r="H281" s="114">
        <v>5</v>
      </c>
      <c r="I281" s="115">
        <v>5</v>
      </c>
    </row>
    <row r="282" spans="1:10" ht="12" customHeight="1" x14ac:dyDescent="0.25">
      <c r="A282" s="78">
        <v>277</v>
      </c>
      <c r="B282" s="164" t="s">
        <v>542</v>
      </c>
      <c r="C282" s="77" t="s">
        <v>374</v>
      </c>
      <c r="D282" s="155">
        <v>2018</v>
      </c>
      <c r="E282" s="118">
        <v>110852001774</v>
      </c>
      <c r="F282" s="119">
        <f>J282/41*H282</f>
        <v>248601.49243902438</v>
      </c>
      <c r="G282" s="120">
        <v>0</v>
      </c>
      <c r="H282" s="114">
        <v>9</v>
      </c>
      <c r="I282" s="115">
        <v>9</v>
      </c>
      <c r="J282" s="81">
        <v>1132517.9099999999</v>
      </c>
    </row>
    <row r="283" spans="1:10" ht="12" customHeight="1" x14ac:dyDescent="0.25">
      <c r="A283" s="78">
        <v>278</v>
      </c>
      <c r="B283" s="163"/>
      <c r="C283" s="77" t="s">
        <v>375</v>
      </c>
      <c r="D283" s="155">
        <v>2018</v>
      </c>
      <c r="E283" s="118">
        <v>110852001775</v>
      </c>
      <c r="F283" s="119">
        <f t="shared" ref="F283:F285" si="29">J283/41*H283</f>
        <v>165734.32829268291</v>
      </c>
      <c r="G283" s="120">
        <v>0</v>
      </c>
      <c r="H283" s="114">
        <v>6</v>
      </c>
      <c r="I283" s="115">
        <v>6</v>
      </c>
      <c r="J283" s="81">
        <v>1132517.9099999999</v>
      </c>
    </row>
    <row r="284" spans="1:10" ht="12" customHeight="1" x14ac:dyDescent="0.25">
      <c r="A284" s="78">
        <v>279</v>
      </c>
      <c r="B284" s="163"/>
      <c r="C284" s="77" t="s">
        <v>376</v>
      </c>
      <c r="D284" s="155">
        <v>2018</v>
      </c>
      <c r="E284" s="118">
        <v>110852001776</v>
      </c>
      <c r="F284" s="119">
        <f t="shared" si="29"/>
        <v>441958.20878048777</v>
      </c>
      <c r="G284" s="120">
        <v>0</v>
      </c>
      <c r="H284" s="114">
        <v>16</v>
      </c>
      <c r="I284" s="115">
        <v>16</v>
      </c>
      <c r="J284" s="81">
        <v>1132517.9099999999</v>
      </c>
    </row>
    <row r="285" spans="1:10" ht="12" customHeight="1" x14ac:dyDescent="0.25">
      <c r="A285" s="78">
        <v>280</v>
      </c>
      <c r="B285" s="164"/>
      <c r="C285" s="77" t="s">
        <v>377</v>
      </c>
      <c r="D285" s="155">
        <v>2018</v>
      </c>
      <c r="E285" s="118">
        <v>110852001777</v>
      </c>
      <c r="F285" s="119">
        <f t="shared" si="29"/>
        <v>276223.88048780488</v>
      </c>
      <c r="G285" s="120">
        <v>0</v>
      </c>
      <c r="H285" s="114">
        <v>10</v>
      </c>
      <c r="I285" s="115">
        <v>10</v>
      </c>
      <c r="J285" s="81">
        <v>1132517.9099999999</v>
      </c>
    </row>
    <row r="286" spans="1:10" ht="12" customHeight="1" x14ac:dyDescent="0.25">
      <c r="A286" s="78">
        <v>281</v>
      </c>
      <c r="B286" s="164" t="s">
        <v>541</v>
      </c>
      <c r="C286" s="77" t="s">
        <v>378</v>
      </c>
      <c r="D286" s="155">
        <v>2018</v>
      </c>
      <c r="E286" s="118">
        <v>110852001778</v>
      </c>
      <c r="F286" s="119">
        <f>J286/34*H286</f>
        <v>297398.30823529413</v>
      </c>
      <c r="G286" s="120">
        <v>0</v>
      </c>
      <c r="H286" s="114">
        <v>8</v>
      </c>
      <c r="I286" s="115">
        <v>8</v>
      </c>
      <c r="J286" s="81">
        <v>1263942.81</v>
      </c>
    </row>
    <row r="287" spans="1:10" ht="12" customHeight="1" x14ac:dyDescent="0.25">
      <c r="A287" s="78">
        <v>282</v>
      </c>
      <c r="B287" s="163"/>
      <c r="C287" s="77" t="s">
        <v>379</v>
      </c>
      <c r="D287" s="155">
        <v>2018</v>
      </c>
      <c r="E287" s="118">
        <v>110852001779</v>
      </c>
      <c r="F287" s="119">
        <f t="shared" ref="F287:F288" si="30">J287/34*H287</f>
        <v>631971.40500000003</v>
      </c>
      <c r="G287" s="120">
        <v>0</v>
      </c>
      <c r="H287" s="114">
        <v>17</v>
      </c>
      <c r="I287" s="115">
        <v>17</v>
      </c>
      <c r="J287" s="81">
        <v>1263942.81</v>
      </c>
    </row>
    <row r="288" spans="1:10" ht="12" customHeight="1" x14ac:dyDescent="0.25">
      <c r="A288" s="78">
        <v>283</v>
      </c>
      <c r="B288" s="164"/>
      <c r="C288" s="77" t="s">
        <v>380</v>
      </c>
      <c r="D288" s="155">
        <v>2018</v>
      </c>
      <c r="E288" s="118">
        <v>110852001780</v>
      </c>
      <c r="F288" s="119">
        <f t="shared" si="30"/>
        <v>334573.0967647059</v>
      </c>
      <c r="G288" s="120">
        <v>0</v>
      </c>
      <c r="H288" s="114">
        <v>9</v>
      </c>
      <c r="I288" s="115">
        <v>10</v>
      </c>
      <c r="J288" s="81">
        <v>1263942.81</v>
      </c>
    </row>
    <row r="289" spans="1:10" ht="12" customHeight="1" x14ac:dyDescent="0.25">
      <c r="A289" s="78">
        <v>284</v>
      </c>
      <c r="B289" s="164" t="s">
        <v>540</v>
      </c>
      <c r="C289" s="77" t="s">
        <v>381</v>
      </c>
      <c r="D289" s="155">
        <v>2020</v>
      </c>
      <c r="E289" s="118">
        <v>110852001781</v>
      </c>
      <c r="F289" s="119">
        <v>257865.28</v>
      </c>
      <c r="G289" s="120">
        <v>0</v>
      </c>
      <c r="H289" s="114">
        <v>6</v>
      </c>
      <c r="I289" s="115">
        <v>4</v>
      </c>
    </row>
    <row r="290" spans="1:10" ht="12" customHeight="1" x14ac:dyDescent="0.25">
      <c r="A290" s="78">
        <v>285</v>
      </c>
      <c r="B290" s="164" t="s">
        <v>539</v>
      </c>
      <c r="C290" s="77" t="s">
        <v>382</v>
      </c>
      <c r="D290" s="155">
        <v>2020</v>
      </c>
      <c r="E290" s="118">
        <v>110852001782</v>
      </c>
      <c r="F290" s="119">
        <f>J290/35*H290</f>
        <v>796068.25371428579</v>
      </c>
      <c r="G290" s="120">
        <v>0</v>
      </c>
      <c r="H290" s="114">
        <v>19</v>
      </c>
      <c r="I290" s="118">
        <v>17</v>
      </c>
      <c r="J290" s="81">
        <v>1466441.52</v>
      </c>
    </row>
    <row r="291" spans="1:10" ht="12" customHeight="1" x14ac:dyDescent="0.25">
      <c r="A291" s="78">
        <v>286</v>
      </c>
      <c r="B291" s="163"/>
      <c r="C291" s="77" t="s">
        <v>383</v>
      </c>
      <c r="D291" s="155">
        <v>2020</v>
      </c>
      <c r="E291" s="118">
        <v>110852001783</v>
      </c>
      <c r="F291" s="119">
        <f>J291/35*H291</f>
        <v>670373.26628571434</v>
      </c>
      <c r="G291" s="120">
        <v>0</v>
      </c>
      <c r="H291" s="114">
        <v>16</v>
      </c>
      <c r="I291" s="118">
        <v>17</v>
      </c>
      <c r="J291" s="81">
        <v>1466441.52</v>
      </c>
    </row>
    <row r="292" spans="1:10" ht="12" customHeight="1" x14ac:dyDescent="0.25">
      <c r="A292" s="78">
        <v>287</v>
      </c>
      <c r="B292" s="164" t="s">
        <v>757</v>
      </c>
      <c r="C292" s="77" t="s">
        <v>384</v>
      </c>
      <c r="D292" s="155">
        <v>2020</v>
      </c>
      <c r="E292" s="118">
        <v>110852001784</v>
      </c>
      <c r="F292" s="119">
        <f>J292/53*H292</f>
        <v>1589546.3962264149</v>
      </c>
      <c r="G292" s="120">
        <v>0</v>
      </c>
      <c r="H292" s="114">
        <v>25</v>
      </c>
      <c r="I292" s="118">
        <v>17</v>
      </c>
      <c r="J292" s="81">
        <v>3369838.36</v>
      </c>
    </row>
    <row r="293" spans="1:10" ht="12" customHeight="1" x14ac:dyDescent="0.25">
      <c r="A293" s="78">
        <v>288</v>
      </c>
      <c r="B293" s="164"/>
      <c r="C293" s="77" t="s">
        <v>385</v>
      </c>
      <c r="D293" s="155">
        <v>2020</v>
      </c>
      <c r="E293" s="118">
        <v>110852001785</v>
      </c>
      <c r="F293" s="119">
        <f t="shared" ref="F293:F294" si="31">J293/53*H293</f>
        <v>1017309.6935849056</v>
      </c>
      <c r="G293" s="120">
        <v>0</v>
      </c>
      <c r="H293" s="114">
        <v>16</v>
      </c>
      <c r="I293" s="118">
        <v>17</v>
      </c>
      <c r="J293" s="81">
        <v>3369838.36</v>
      </c>
    </row>
    <row r="294" spans="1:10" ht="12" customHeight="1" x14ac:dyDescent="0.25">
      <c r="A294" s="78">
        <v>289</v>
      </c>
      <c r="B294" s="163"/>
      <c r="C294" s="77" t="s">
        <v>386</v>
      </c>
      <c r="D294" s="155">
        <v>2020</v>
      </c>
      <c r="E294" s="118">
        <v>110852001786</v>
      </c>
      <c r="F294" s="119">
        <f t="shared" si="31"/>
        <v>762982.27018867922</v>
      </c>
      <c r="G294" s="120">
        <v>0</v>
      </c>
      <c r="H294" s="114">
        <v>12</v>
      </c>
      <c r="I294" s="118">
        <v>12</v>
      </c>
      <c r="J294" s="81">
        <v>3369838.36</v>
      </c>
    </row>
    <row r="295" spans="1:10" ht="12" customHeight="1" x14ac:dyDescent="0.25">
      <c r="A295" s="78">
        <v>290</v>
      </c>
      <c r="B295" s="164" t="s">
        <v>538</v>
      </c>
      <c r="C295" s="77" t="s">
        <v>387</v>
      </c>
      <c r="D295" s="155">
        <v>2020</v>
      </c>
      <c r="E295" s="118">
        <v>110852001787</v>
      </c>
      <c r="F295" s="119">
        <f>J295/42*H295</f>
        <v>752512.84642857139</v>
      </c>
      <c r="G295" s="120">
        <v>0</v>
      </c>
      <c r="H295" s="114">
        <v>19</v>
      </c>
      <c r="I295" s="115">
        <v>17</v>
      </c>
      <c r="J295" s="81">
        <v>1663449.45</v>
      </c>
    </row>
    <row r="296" spans="1:10" ht="12" customHeight="1" x14ac:dyDescent="0.25">
      <c r="A296" s="78">
        <v>291</v>
      </c>
      <c r="B296" s="163"/>
      <c r="C296" s="77" t="s">
        <v>388</v>
      </c>
      <c r="D296" s="155">
        <v>2020</v>
      </c>
      <c r="E296" s="118">
        <v>110852001788</v>
      </c>
      <c r="F296" s="119">
        <f t="shared" ref="F296:F298" si="32">J296/42*H296</f>
        <v>277241.57499999995</v>
      </c>
      <c r="G296" s="120">
        <v>0</v>
      </c>
      <c r="H296" s="114">
        <v>7</v>
      </c>
      <c r="I296" s="115">
        <v>7</v>
      </c>
      <c r="J296" s="81">
        <v>1663449.45</v>
      </c>
    </row>
    <row r="297" spans="1:10" ht="12" customHeight="1" x14ac:dyDescent="0.25">
      <c r="A297" s="78">
        <v>292</v>
      </c>
      <c r="B297" s="163"/>
      <c r="C297" s="77" t="s">
        <v>389</v>
      </c>
      <c r="D297" s="155">
        <v>2020</v>
      </c>
      <c r="E297" s="118">
        <v>110852001789</v>
      </c>
      <c r="F297" s="119">
        <f t="shared" si="32"/>
        <v>396059.39285714284</v>
      </c>
      <c r="G297" s="120">
        <v>0</v>
      </c>
      <c r="H297" s="114">
        <v>10</v>
      </c>
      <c r="I297" s="115">
        <v>8</v>
      </c>
      <c r="J297" s="81">
        <v>1663449.45</v>
      </c>
    </row>
    <row r="298" spans="1:10" ht="12" customHeight="1" x14ac:dyDescent="0.25">
      <c r="A298" s="78">
        <v>293</v>
      </c>
      <c r="B298" s="163"/>
      <c r="C298" s="77" t="s">
        <v>390</v>
      </c>
      <c r="D298" s="155">
        <v>2020</v>
      </c>
      <c r="E298" s="118">
        <v>110852001790</v>
      </c>
      <c r="F298" s="119">
        <f t="shared" si="32"/>
        <v>237635.63571428569</v>
      </c>
      <c r="G298" s="120">
        <v>0</v>
      </c>
      <c r="H298" s="114">
        <v>6</v>
      </c>
      <c r="I298" s="115">
        <v>4</v>
      </c>
      <c r="J298" s="81">
        <v>1663449.45</v>
      </c>
    </row>
    <row r="299" spans="1:10" ht="12" customHeight="1" x14ac:dyDescent="0.25">
      <c r="A299" s="78">
        <v>294</v>
      </c>
      <c r="B299" s="164" t="s">
        <v>537</v>
      </c>
      <c r="C299" s="77" t="s">
        <v>391</v>
      </c>
      <c r="D299" s="155">
        <v>2021</v>
      </c>
      <c r="E299" s="118">
        <v>110852001791</v>
      </c>
      <c r="F299" s="119">
        <f>J299/33*H299</f>
        <v>535217.9054545454</v>
      </c>
      <c r="G299" s="120">
        <v>0</v>
      </c>
      <c r="H299" s="114">
        <v>8</v>
      </c>
      <c r="I299" s="115">
        <v>7</v>
      </c>
      <c r="J299" s="81">
        <v>2207773.86</v>
      </c>
    </row>
    <row r="300" spans="1:10" ht="12" customHeight="1" x14ac:dyDescent="0.25">
      <c r="A300" s="78">
        <v>295</v>
      </c>
      <c r="B300" s="163"/>
      <c r="C300" s="77" t="s">
        <v>392</v>
      </c>
      <c r="D300" s="155">
        <v>2021</v>
      </c>
      <c r="E300" s="118">
        <v>110852001792</v>
      </c>
      <c r="F300" s="121">
        <f t="shared" ref="F300:F302" si="33">J300/33*H300</f>
        <v>535217.9054545454</v>
      </c>
      <c r="G300" s="120">
        <v>0</v>
      </c>
      <c r="H300" s="114">
        <v>8</v>
      </c>
      <c r="I300" s="115">
        <v>8</v>
      </c>
      <c r="J300" s="81">
        <v>2207773.86</v>
      </c>
    </row>
    <row r="301" spans="1:10" ht="12" customHeight="1" x14ac:dyDescent="0.25">
      <c r="A301" s="78">
        <v>296</v>
      </c>
      <c r="B301" s="163"/>
      <c r="C301" s="77" t="s">
        <v>393</v>
      </c>
      <c r="D301" s="155">
        <v>2021</v>
      </c>
      <c r="E301" s="118">
        <v>110852001793</v>
      </c>
      <c r="F301" s="121">
        <f t="shared" si="33"/>
        <v>535217.9054545454</v>
      </c>
      <c r="G301" s="120">
        <v>0</v>
      </c>
      <c r="H301" s="114">
        <v>8</v>
      </c>
      <c r="I301" s="115">
        <v>8</v>
      </c>
      <c r="J301" s="81">
        <v>2207773.86</v>
      </c>
    </row>
    <row r="302" spans="1:10" ht="12" customHeight="1" x14ac:dyDescent="0.25">
      <c r="A302" s="78">
        <v>297</v>
      </c>
      <c r="B302" s="163"/>
      <c r="C302" s="77" t="s">
        <v>394</v>
      </c>
      <c r="D302" s="155">
        <v>2021</v>
      </c>
      <c r="E302" s="118">
        <v>110852001794</v>
      </c>
      <c r="F302" s="121">
        <f t="shared" si="33"/>
        <v>602120.14363636356</v>
      </c>
      <c r="G302" s="120">
        <v>0</v>
      </c>
      <c r="H302" s="114">
        <v>9</v>
      </c>
      <c r="I302" s="115">
        <v>8</v>
      </c>
      <c r="J302" s="81">
        <v>2207773.86</v>
      </c>
    </row>
    <row r="303" spans="1:10" ht="12" customHeight="1" x14ac:dyDescent="0.25">
      <c r="A303" s="78">
        <v>298</v>
      </c>
      <c r="B303" s="164" t="s">
        <v>536</v>
      </c>
      <c r="C303" s="77" t="s">
        <v>395</v>
      </c>
      <c r="D303" s="155">
        <v>2021</v>
      </c>
      <c r="E303" s="118">
        <v>110852001795</v>
      </c>
      <c r="F303" s="119">
        <f>J303/27*H303</f>
        <v>620778.4933333334</v>
      </c>
      <c r="G303" s="120">
        <v>0</v>
      </c>
      <c r="H303" s="114">
        <v>9</v>
      </c>
      <c r="I303" s="115">
        <v>8</v>
      </c>
      <c r="J303" s="112">
        <v>1862335.48</v>
      </c>
    </row>
    <row r="304" spans="1:10" ht="12" customHeight="1" x14ac:dyDescent="0.25">
      <c r="A304" s="78">
        <v>299</v>
      </c>
      <c r="B304" s="163"/>
      <c r="C304" s="77" t="s">
        <v>396</v>
      </c>
      <c r="D304" s="155">
        <v>2021</v>
      </c>
      <c r="E304" s="118">
        <v>110852001796</v>
      </c>
      <c r="F304" s="119">
        <f t="shared" ref="F304:F305" si="34">J304/27*H304</f>
        <v>551803.10518518521</v>
      </c>
      <c r="G304" s="120">
        <v>0</v>
      </c>
      <c r="H304" s="114">
        <v>8</v>
      </c>
      <c r="I304" s="115">
        <v>8</v>
      </c>
      <c r="J304" s="112">
        <v>1862335.48</v>
      </c>
    </row>
    <row r="305" spans="1:10" ht="12" customHeight="1" x14ac:dyDescent="0.25">
      <c r="A305" s="78">
        <v>300</v>
      </c>
      <c r="B305" s="163"/>
      <c r="C305" s="77" t="s">
        <v>397</v>
      </c>
      <c r="D305" s="155">
        <v>2021</v>
      </c>
      <c r="E305" s="118">
        <v>110852001797</v>
      </c>
      <c r="F305" s="119">
        <f t="shared" si="34"/>
        <v>689753.88148148148</v>
      </c>
      <c r="G305" s="120">
        <v>0</v>
      </c>
      <c r="H305" s="114">
        <v>10</v>
      </c>
      <c r="I305" s="115">
        <v>9</v>
      </c>
      <c r="J305" s="112">
        <v>1862335.48</v>
      </c>
    </row>
    <row r="306" spans="1:10" ht="12" customHeight="1" x14ac:dyDescent="0.25">
      <c r="A306" s="78">
        <v>301</v>
      </c>
      <c r="B306" s="164" t="s">
        <v>162</v>
      </c>
      <c r="C306" s="77" t="s">
        <v>398</v>
      </c>
      <c r="D306" s="155">
        <v>2021</v>
      </c>
      <c r="E306" s="118">
        <v>110852001798</v>
      </c>
      <c r="F306" s="119">
        <v>414726.8</v>
      </c>
      <c r="G306" s="120">
        <v>0</v>
      </c>
      <c r="H306" s="114">
        <v>9</v>
      </c>
      <c r="I306" s="118">
        <v>8</v>
      </c>
    </row>
    <row r="307" spans="1:10" ht="12" customHeight="1" x14ac:dyDescent="0.25">
      <c r="A307" s="78">
        <v>302</v>
      </c>
      <c r="B307" s="164" t="s">
        <v>535</v>
      </c>
      <c r="C307" s="77" t="s">
        <v>399</v>
      </c>
      <c r="D307" s="155">
        <v>2021</v>
      </c>
      <c r="E307" s="118">
        <v>110852001799</v>
      </c>
      <c r="F307" s="119">
        <f>J307/19*H307</f>
        <v>237552.65526315791</v>
      </c>
      <c r="G307" s="120">
        <v>0</v>
      </c>
      <c r="H307" s="114">
        <v>5</v>
      </c>
      <c r="I307" s="118">
        <v>5</v>
      </c>
      <c r="J307" s="81">
        <v>902700.09</v>
      </c>
    </row>
    <row r="308" spans="1:10" ht="12" customHeight="1" x14ac:dyDescent="0.25">
      <c r="A308" s="78">
        <v>303</v>
      </c>
      <c r="B308" s="163"/>
      <c r="C308" s="77" t="s">
        <v>400</v>
      </c>
      <c r="D308" s="155">
        <v>2021</v>
      </c>
      <c r="E308" s="118">
        <v>110852001800</v>
      </c>
      <c r="F308" s="119">
        <f>J308/19*H308</f>
        <v>665147.43473684217</v>
      </c>
      <c r="G308" s="120">
        <v>0</v>
      </c>
      <c r="H308" s="114">
        <v>14</v>
      </c>
      <c r="I308" s="118">
        <v>13</v>
      </c>
      <c r="J308" s="81">
        <v>902700.09</v>
      </c>
    </row>
    <row r="309" spans="1:10" ht="12" customHeight="1" x14ac:dyDescent="0.25">
      <c r="A309" s="78">
        <v>304</v>
      </c>
      <c r="B309" s="164" t="s">
        <v>534</v>
      </c>
      <c r="C309" s="77" t="s">
        <v>401</v>
      </c>
      <c r="D309" s="155">
        <v>2021</v>
      </c>
      <c r="E309" s="118">
        <v>110852001801</v>
      </c>
      <c r="F309" s="119">
        <f>J309/19*H309</f>
        <v>485043.28052631579</v>
      </c>
      <c r="G309" s="120">
        <v>0</v>
      </c>
      <c r="H309" s="114">
        <v>11</v>
      </c>
      <c r="I309" s="118">
        <v>9</v>
      </c>
      <c r="J309" s="81">
        <v>837802.03</v>
      </c>
    </row>
    <row r="310" spans="1:10" ht="12" customHeight="1" x14ac:dyDescent="0.25">
      <c r="A310" s="78">
        <v>305</v>
      </c>
      <c r="B310" s="163"/>
      <c r="C310" s="77" t="s">
        <v>402</v>
      </c>
      <c r="D310" s="155">
        <v>2021</v>
      </c>
      <c r="E310" s="118">
        <v>110852001802</v>
      </c>
      <c r="F310" s="119">
        <f>J310/19*H310</f>
        <v>352758.74947368423</v>
      </c>
      <c r="G310" s="120">
        <v>0</v>
      </c>
      <c r="H310" s="114">
        <v>8</v>
      </c>
      <c r="I310" s="118">
        <v>7</v>
      </c>
      <c r="J310" s="81">
        <v>837802.03</v>
      </c>
    </row>
    <row r="311" spans="1:10" ht="12" customHeight="1" x14ac:dyDescent="0.25">
      <c r="A311" s="78">
        <v>306</v>
      </c>
      <c r="B311" s="164" t="s">
        <v>533</v>
      </c>
      <c r="C311" s="77" t="s">
        <v>403</v>
      </c>
      <c r="D311" s="155">
        <v>2021</v>
      </c>
      <c r="E311" s="118">
        <v>110852001803</v>
      </c>
      <c r="F311" s="119">
        <f>J311/18*H311</f>
        <v>654438.68888888881</v>
      </c>
      <c r="G311" s="120">
        <v>0</v>
      </c>
      <c r="H311" s="114">
        <v>10</v>
      </c>
      <c r="I311" s="118">
        <v>9</v>
      </c>
      <c r="J311" s="81">
        <v>1177989.6399999999</v>
      </c>
    </row>
    <row r="312" spans="1:10" ht="12" customHeight="1" x14ac:dyDescent="0.25">
      <c r="A312" s="78">
        <v>307</v>
      </c>
      <c r="B312" s="163"/>
      <c r="C312" s="77" t="s">
        <v>404</v>
      </c>
      <c r="D312" s="155">
        <v>2021</v>
      </c>
      <c r="E312" s="118">
        <v>110852001804</v>
      </c>
      <c r="F312" s="119">
        <f>J312/18*H312</f>
        <v>523550.95111111109</v>
      </c>
      <c r="G312" s="120">
        <v>0</v>
      </c>
      <c r="H312" s="114">
        <v>8</v>
      </c>
      <c r="I312" s="118">
        <v>7</v>
      </c>
      <c r="J312" s="81">
        <v>1177989.6399999999</v>
      </c>
    </row>
    <row r="313" spans="1:10" ht="12" customHeight="1" x14ac:dyDescent="0.25">
      <c r="A313" s="78">
        <v>308</v>
      </c>
      <c r="B313" s="164" t="s">
        <v>532</v>
      </c>
      <c r="C313" s="77" t="s">
        <v>405</v>
      </c>
      <c r="D313" s="155">
        <v>2021</v>
      </c>
      <c r="E313" s="118">
        <v>110852001805</v>
      </c>
      <c r="F313" s="119">
        <f>J313/18*H313</f>
        <v>321849.45333333331</v>
      </c>
      <c r="G313" s="120">
        <v>0</v>
      </c>
      <c r="H313" s="114">
        <v>7</v>
      </c>
      <c r="I313" s="118">
        <v>7</v>
      </c>
      <c r="J313" s="81">
        <v>827612.88</v>
      </c>
    </row>
    <row r="314" spans="1:10" ht="12" customHeight="1" x14ac:dyDescent="0.25">
      <c r="A314" s="78">
        <v>309</v>
      </c>
      <c r="B314" s="163"/>
      <c r="C314" s="77" t="s">
        <v>406</v>
      </c>
      <c r="D314" s="155">
        <v>2021</v>
      </c>
      <c r="E314" s="118">
        <v>110852001806</v>
      </c>
      <c r="F314" s="119">
        <f t="shared" ref="F314:F315" si="35">J314/18*H314</f>
        <v>229892.46666666667</v>
      </c>
      <c r="G314" s="120">
        <v>0</v>
      </c>
      <c r="H314" s="114">
        <v>5</v>
      </c>
      <c r="I314" s="118">
        <v>5</v>
      </c>
      <c r="J314" s="81">
        <v>827612.88</v>
      </c>
    </row>
    <row r="315" spans="1:10" ht="12" customHeight="1" x14ac:dyDescent="0.25">
      <c r="A315" s="78">
        <v>310</v>
      </c>
      <c r="B315" s="163"/>
      <c r="C315" s="77" t="s">
        <v>407</v>
      </c>
      <c r="D315" s="155">
        <v>2021</v>
      </c>
      <c r="E315" s="118">
        <v>110852001807</v>
      </c>
      <c r="F315" s="119">
        <f t="shared" si="35"/>
        <v>275870.95999999996</v>
      </c>
      <c r="G315" s="120">
        <v>0</v>
      </c>
      <c r="H315" s="114">
        <v>6</v>
      </c>
      <c r="I315" s="118">
        <v>5</v>
      </c>
      <c r="J315" s="81">
        <v>827612.88</v>
      </c>
    </row>
    <row r="316" spans="1:10" ht="12" customHeight="1" x14ac:dyDescent="0.25">
      <c r="A316" s="78">
        <v>311</v>
      </c>
      <c r="B316" s="164" t="s">
        <v>531</v>
      </c>
      <c r="C316" s="77" t="s">
        <v>408</v>
      </c>
      <c r="D316" s="155">
        <v>2021</v>
      </c>
      <c r="E316" s="118">
        <v>110852001808</v>
      </c>
      <c r="F316" s="119">
        <f>J316/25*H316</f>
        <v>316078.87359999999</v>
      </c>
      <c r="G316" s="120">
        <v>0</v>
      </c>
      <c r="H316" s="114">
        <v>4</v>
      </c>
      <c r="I316" s="115">
        <v>3</v>
      </c>
      <c r="J316" s="112">
        <v>1975492.96</v>
      </c>
    </row>
    <row r="317" spans="1:10" ht="12" customHeight="1" x14ac:dyDescent="0.25">
      <c r="A317" s="78">
        <v>312</v>
      </c>
      <c r="B317" s="163"/>
      <c r="C317" s="77" t="s">
        <v>409</v>
      </c>
      <c r="D317" s="155">
        <v>2021</v>
      </c>
      <c r="E317" s="118">
        <v>110852001809</v>
      </c>
      <c r="F317" s="119">
        <f t="shared" ref="F317:F320" si="36">J317/25*H317</f>
        <v>158039.4368</v>
      </c>
      <c r="G317" s="120">
        <v>0</v>
      </c>
      <c r="H317" s="114">
        <v>2</v>
      </c>
      <c r="I317" s="115">
        <v>2</v>
      </c>
      <c r="J317" s="112">
        <v>1975492.96</v>
      </c>
    </row>
    <row r="318" spans="1:10" ht="12" customHeight="1" x14ac:dyDescent="0.25">
      <c r="A318" s="78">
        <v>313</v>
      </c>
      <c r="B318" s="163"/>
      <c r="C318" s="77" t="s">
        <v>410</v>
      </c>
      <c r="D318" s="155">
        <v>2021</v>
      </c>
      <c r="E318" s="118">
        <v>110852001810</v>
      </c>
      <c r="F318" s="119">
        <f t="shared" si="36"/>
        <v>474118.31039999996</v>
      </c>
      <c r="G318" s="120">
        <v>0</v>
      </c>
      <c r="H318" s="114">
        <v>6</v>
      </c>
      <c r="I318" s="115">
        <v>6</v>
      </c>
      <c r="J318" s="112">
        <v>1975492.96</v>
      </c>
    </row>
    <row r="319" spans="1:10" ht="12" customHeight="1" x14ac:dyDescent="0.25">
      <c r="A319" s="78">
        <v>314</v>
      </c>
      <c r="B319" s="163"/>
      <c r="C319" s="77" t="s">
        <v>411</v>
      </c>
      <c r="D319" s="155">
        <v>2021</v>
      </c>
      <c r="E319" s="118">
        <v>110852001811</v>
      </c>
      <c r="F319" s="119">
        <f t="shared" si="36"/>
        <v>474118.31039999996</v>
      </c>
      <c r="G319" s="120">
        <v>0</v>
      </c>
      <c r="H319" s="114">
        <v>6</v>
      </c>
      <c r="I319" s="115">
        <v>5</v>
      </c>
      <c r="J319" s="112">
        <v>1975492.96</v>
      </c>
    </row>
    <row r="320" spans="1:10" ht="12" customHeight="1" x14ac:dyDescent="0.25">
      <c r="A320" s="78">
        <v>315</v>
      </c>
      <c r="B320" s="163"/>
      <c r="C320" s="77" t="s">
        <v>412</v>
      </c>
      <c r="D320" s="155">
        <v>2021</v>
      </c>
      <c r="E320" s="118">
        <v>110852001812</v>
      </c>
      <c r="F320" s="119">
        <f t="shared" si="36"/>
        <v>553138.02879999997</v>
      </c>
      <c r="G320" s="120">
        <v>0</v>
      </c>
      <c r="H320" s="114">
        <v>7</v>
      </c>
      <c r="I320" s="115">
        <v>6</v>
      </c>
      <c r="J320" s="112">
        <v>1975492.96</v>
      </c>
    </row>
    <row r="321" spans="1:10" ht="12" customHeight="1" x14ac:dyDescent="0.25">
      <c r="A321" s="78">
        <v>316</v>
      </c>
      <c r="B321" s="164" t="s">
        <v>530</v>
      </c>
      <c r="C321" s="77" t="s">
        <v>413</v>
      </c>
      <c r="D321" s="155">
        <v>2021</v>
      </c>
      <c r="E321" s="118">
        <v>110852001813</v>
      </c>
      <c r="F321" s="119">
        <v>321960.73</v>
      </c>
      <c r="G321" s="120">
        <v>0</v>
      </c>
      <c r="H321" s="114">
        <v>7</v>
      </c>
      <c r="I321" s="118">
        <v>6</v>
      </c>
    </row>
    <row r="322" spans="1:10" ht="12" customHeight="1" x14ac:dyDescent="0.25">
      <c r="A322" s="78">
        <v>317</v>
      </c>
      <c r="B322" s="164" t="s">
        <v>529</v>
      </c>
      <c r="C322" s="77" t="s">
        <v>414</v>
      </c>
      <c r="D322" s="155">
        <v>2021</v>
      </c>
      <c r="E322" s="118">
        <v>110852001814</v>
      </c>
      <c r="F322" s="119">
        <f>J322/37*H322</f>
        <v>553724.99027027027</v>
      </c>
      <c r="G322" s="120">
        <v>0</v>
      </c>
      <c r="H322" s="114">
        <v>8</v>
      </c>
      <c r="I322" s="115">
        <v>8</v>
      </c>
      <c r="J322" s="81">
        <v>2560978.08</v>
      </c>
    </row>
    <row r="323" spans="1:10" ht="12" customHeight="1" x14ac:dyDescent="0.25">
      <c r="A323" s="78">
        <v>318</v>
      </c>
      <c r="B323" s="164" t="s">
        <v>528</v>
      </c>
      <c r="C323" s="77" t="s">
        <v>415</v>
      </c>
      <c r="D323" s="155">
        <v>2021</v>
      </c>
      <c r="E323" s="118">
        <v>110852001815</v>
      </c>
      <c r="F323" s="119">
        <f t="shared" ref="F323:F324" si="37">J323/37*H323</f>
        <v>1107449.9805405405</v>
      </c>
      <c r="G323" s="120">
        <v>0</v>
      </c>
      <c r="H323" s="114">
        <v>16</v>
      </c>
      <c r="I323" s="115">
        <v>18</v>
      </c>
      <c r="J323" s="81">
        <v>2560978.08</v>
      </c>
    </row>
    <row r="324" spans="1:10" ht="12" customHeight="1" x14ac:dyDescent="0.25">
      <c r="A324" s="78">
        <v>319</v>
      </c>
      <c r="B324" s="164" t="s">
        <v>527</v>
      </c>
      <c r="C324" s="77" t="s">
        <v>578</v>
      </c>
      <c r="D324" s="155">
        <v>2021</v>
      </c>
      <c r="E324" s="118">
        <v>110852001816</v>
      </c>
      <c r="F324" s="119">
        <f t="shared" si="37"/>
        <v>899803.10918918916</v>
      </c>
      <c r="G324" s="120">
        <v>0</v>
      </c>
      <c r="H324" s="114">
        <v>13</v>
      </c>
      <c r="I324" s="115">
        <v>12</v>
      </c>
      <c r="J324" s="81">
        <v>2560978.08</v>
      </c>
    </row>
    <row r="325" spans="1:10" ht="12" customHeight="1" x14ac:dyDescent="0.25">
      <c r="A325" s="78">
        <v>320</v>
      </c>
      <c r="B325" s="164" t="s">
        <v>506</v>
      </c>
      <c r="C325" s="77" t="s">
        <v>416</v>
      </c>
      <c r="D325" s="155">
        <v>2021</v>
      </c>
      <c r="E325" s="118">
        <v>110852001817</v>
      </c>
      <c r="F325" s="119">
        <f>J325/14*H325</f>
        <v>482741.13714285713</v>
      </c>
      <c r="G325" s="120">
        <v>0</v>
      </c>
      <c r="H325" s="114">
        <v>8</v>
      </c>
      <c r="I325" s="115">
        <v>7</v>
      </c>
      <c r="J325" s="81">
        <v>844796.99</v>
      </c>
    </row>
    <row r="326" spans="1:10" ht="12" customHeight="1" x14ac:dyDescent="0.25">
      <c r="A326" s="78">
        <v>321</v>
      </c>
      <c r="B326" s="163"/>
      <c r="C326" s="77" t="s">
        <v>417</v>
      </c>
      <c r="D326" s="155">
        <v>2021</v>
      </c>
      <c r="E326" s="118">
        <v>110852001818</v>
      </c>
      <c r="F326" s="119">
        <f t="shared" ref="F326:F327" si="38">J326/14*H326</f>
        <v>120685.28428571428</v>
      </c>
      <c r="G326" s="120">
        <v>0</v>
      </c>
      <c r="H326" s="114">
        <v>2</v>
      </c>
      <c r="I326" s="115">
        <v>2</v>
      </c>
      <c r="J326" s="81">
        <v>844796.99</v>
      </c>
    </row>
    <row r="327" spans="1:10" ht="12" customHeight="1" x14ac:dyDescent="0.25">
      <c r="A327" s="78">
        <v>322</v>
      </c>
      <c r="B327" s="163"/>
      <c r="C327" s="77" t="s">
        <v>418</v>
      </c>
      <c r="D327" s="155">
        <v>2021</v>
      </c>
      <c r="E327" s="118">
        <v>110852001819</v>
      </c>
      <c r="F327" s="119">
        <f t="shared" si="38"/>
        <v>241370.56857142856</v>
      </c>
      <c r="G327" s="120">
        <v>0</v>
      </c>
      <c r="H327" s="114">
        <v>4</v>
      </c>
      <c r="I327" s="115">
        <v>3</v>
      </c>
      <c r="J327" s="81">
        <v>844796.99</v>
      </c>
    </row>
    <row r="328" spans="1:10" ht="12" customHeight="1" x14ac:dyDescent="0.25">
      <c r="A328" s="78">
        <v>323</v>
      </c>
      <c r="B328" s="164" t="s">
        <v>526</v>
      </c>
      <c r="C328" s="77" t="s">
        <v>419</v>
      </c>
      <c r="D328" s="155">
        <v>2021</v>
      </c>
      <c r="E328" s="118">
        <v>110852001820</v>
      </c>
      <c r="F328" s="119">
        <f>J328/90*H328</f>
        <v>425975.28600000002</v>
      </c>
      <c r="G328" s="120">
        <v>0</v>
      </c>
      <c r="H328" s="114">
        <v>9</v>
      </c>
      <c r="I328" s="115">
        <v>5</v>
      </c>
      <c r="J328" s="81">
        <v>4259752.8600000003</v>
      </c>
    </row>
    <row r="329" spans="1:10" ht="12" customHeight="1" x14ac:dyDescent="0.25">
      <c r="A329" s="78">
        <v>324</v>
      </c>
      <c r="B329" s="163"/>
      <c r="C329" s="77" t="s">
        <v>420</v>
      </c>
      <c r="D329" s="155">
        <v>2021</v>
      </c>
      <c r="E329" s="118">
        <v>110852001821</v>
      </c>
      <c r="F329" s="119">
        <f t="shared" ref="F329:F343" si="39">J329/90*H329</f>
        <v>662628.22266666673</v>
      </c>
      <c r="G329" s="120">
        <v>0</v>
      </c>
      <c r="H329" s="114">
        <v>14</v>
      </c>
      <c r="I329" s="115">
        <v>12</v>
      </c>
      <c r="J329" s="81">
        <v>4259752.8600000003</v>
      </c>
    </row>
    <row r="330" spans="1:10" ht="12" customHeight="1" x14ac:dyDescent="0.25">
      <c r="A330" s="78">
        <v>325</v>
      </c>
      <c r="B330" s="164" t="s">
        <v>525</v>
      </c>
      <c r="C330" s="77" t="s">
        <v>421</v>
      </c>
      <c r="D330" s="155">
        <v>2021</v>
      </c>
      <c r="E330" s="118">
        <v>110852001822</v>
      </c>
      <c r="F330" s="119">
        <f t="shared" si="39"/>
        <v>520636.46066666668</v>
      </c>
      <c r="G330" s="120">
        <v>0</v>
      </c>
      <c r="H330" s="114">
        <v>11</v>
      </c>
      <c r="I330" s="115">
        <v>10</v>
      </c>
      <c r="J330" s="81">
        <v>4259752.8600000003</v>
      </c>
    </row>
    <row r="331" spans="1:10" ht="12" customHeight="1" x14ac:dyDescent="0.25">
      <c r="A331" s="78">
        <v>326</v>
      </c>
      <c r="B331" s="163"/>
      <c r="C331" s="77" t="s">
        <v>422</v>
      </c>
      <c r="D331" s="155">
        <v>2021</v>
      </c>
      <c r="E331" s="118">
        <v>110852001823</v>
      </c>
      <c r="F331" s="119">
        <f t="shared" si="39"/>
        <v>189322.34933333335</v>
      </c>
      <c r="G331" s="120">
        <v>0</v>
      </c>
      <c r="H331" s="114">
        <v>4</v>
      </c>
      <c r="I331" s="115">
        <v>4</v>
      </c>
      <c r="J331" s="81">
        <v>4259752.8600000003</v>
      </c>
    </row>
    <row r="332" spans="1:10" ht="12" customHeight="1" x14ac:dyDescent="0.25">
      <c r="A332" s="78">
        <v>327</v>
      </c>
      <c r="B332" s="163"/>
      <c r="C332" s="77" t="s">
        <v>423</v>
      </c>
      <c r="D332" s="155">
        <v>2021</v>
      </c>
      <c r="E332" s="118">
        <v>110852001824</v>
      </c>
      <c r="F332" s="119">
        <f t="shared" si="39"/>
        <v>236652.93666666668</v>
      </c>
      <c r="G332" s="120">
        <v>0</v>
      </c>
      <c r="H332" s="114">
        <v>5</v>
      </c>
      <c r="I332" s="115">
        <v>5</v>
      </c>
      <c r="J332" s="81">
        <v>4259752.8600000003</v>
      </c>
    </row>
    <row r="333" spans="1:10" ht="12" customHeight="1" x14ac:dyDescent="0.25">
      <c r="A333" s="78">
        <v>328</v>
      </c>
      <c r="B333" s="163"/>
      <c r="C333" s="77" t="s">
        <v>424</v>
      </c>
      <c r="D333" s="155">
        <v>2021</v>
      </c>
      <c r="E333" s="118">
        <v>110852001825</v>
      </c>
      <c r="F333" s="119">
        <f t="shared" si="39"/>
        <v>94661.174666666673</v>
      </c>
      <c r="G333" s="120">
        <v>0</v>
      </c>
      <c r="H333" s="114">
        <v>2</v>
      </c>
      <c r="I333" s="115">
        <v>2</v>
      </c>
      <c r="J333" s="81">
        <v>4259752.8600000003</v>
      </c>
    </row>
    <row r="334" spans="1:10" ht="12" customHeight="1" x14ac:dyDescent="0.25">
      <c r="A334" s="78">
        <v>329</v>
      </c>
      <c r="B334" s="163"/>
      <c r="C334" s="77" t="s">
        <v>425</v>
      </c>
      <c r="D334" s="155">
        <v>2021</v>
      </c>
      <c r="E334" s="118">
        <v>110852001826</v>
      </c>
      <c r="F334" s="119">
        <f t="shared" si="39"/>
        <v>141991.76200000002</v>
      </c>
      <c r="G334" s="120">
        <v>0</v>
      </c>
      <c r="H334" s="114">
        <v>3</v>
      </c>
      <c r="I334" s="115">
        <v>3</v>
      </c>
      <c r="J334" s="81">
        <v>4259752.8600000003</v>
      </c>
    </row>
    <row r="335" spans="1:10" ht="12" customHeight="1" x14ac:dyDescent="0.25">
      <c r="A335" s="78">
        <v>330</v>
      </c>
      <c r="B335" s="163"/>
      <c r="C335" s="77" t="s">
        <v>426</v>
      </c>
      <c r="D335" s="155">
        <v>2021</v>
      </c>
      <c r="E335" s="118">
        <v>110852001827</v>
      </c>
      <c r="F335" s="119">
        <f t="shared" si="39"/>
        <v>141991.76200000002</v>
      </c>
      <c r="G335" s="120">
        <v>0</v>
      </c>
      <c r="H335" s="114">
        <v>3</v>
      </c>
      <c r="I335" s="115">
        <v>3</v>
      </c>
      <c r="J335" s="81">
        <v>4259752.8600000003</v>
      </c>
    </row>
    <row r="336" spans="1:10" ht="12" customHeight="1" x14ac:dyDescent="0.25">
      <c r="A336" s="78">
        <v>331</v>
      </c>
      <c r="B336" s="163"/>
      <c r="C336" s="77" t="s">
        <v>427</v>
      </c>
      <c r="D336" s="155">
        <v>2021</v>
      </c>
      <c r="E336" s="118">
        <v>110852001828</v>
      </c>
      <c r="F336" s="119">
        <f t="shared" si="39"/>
        <v>141991.76200000002</v>
      </c>
      <c r="G336" s="120">
        <v>0</v>
      </c>
      <c r="H336" s="114">
        <v>3</v>
      </c>
      <c r="I336" s="115">
        <v>3</v>
      </c>
      <c r="J336" s="81">
        <v>4259752.8600000003</v>
      </c>
    </row>
    <row r="337" spans="1:10" ht="12" customHeight="1" x14ac:dyDescent="0.25">
      <c r="A337" s="78">
        <v>332</v>
      </c>
      <c r="B337" s="163"/>
      <c r="C337" s="77" t="s">
        <v>428</v>
      </c>
      <c r="D337" s="155">
        <v>2021</v>
      </c>
      <c r="E337" s="118">
        <v>110852001829</v>
      </c>
      <c r="F337" s="119">
        <f t="shared" si="39"/>
        <v>94661.174666666673</v>
      </c>
      <c r="G337" s="120">
        <v>0</v>
      </c>
      <c r="H337" s="114">
        <v>2</v>
      </c>
      <c r="I337" s="115">
        <v>2</v>
      </c>
      <c r="J337" s="81">
        <v>4259752.8600000003</v>
      </c>
    </row>
    <row r="338" spans="1:10" ht="12" customHeight="1" x14ac:dyDescent="0.25">
      <c r="A338" s="78">
        <v>333</v>
      </c>
      <c r="B338" s="163"/>
      <c r="C338" s="77" t="s">
        <v>429</v>
      </c>
      <c r="D338" s="155">
        <v>2021</v>
      </c>
      <c r="E338" s="118">
        <v>110852001830</v>
      </c>
      <c r="F338" s="119">
        <f t="shared" si="39"/>
        <v>141991.76200000002</v>
      </c>
      <c r="G338" s="120">
        <v>0</v>
      </c>
      <c r="H338" s="114">
        <v>3</v>
      </c>
      <c r="I338" s="115">
        <v>3</v>
      </c>
      <c r="J338" s="81">
        <v>4259752.8600000003</v>
      </c>
    </row>
    <row r="339" spans="1:10" ht="12" customHeight="1" x14ac:dyDescent="0.25">
      <c r="A339" s="78">
        <v>334</v>
      </c>
      <c r="B339" s="163"/>
      <c r="C339" s="77" t="s">
        <v>430</v>
      </c>
      <c r="D339" s="155">
        <v>2021</v>
      </c>
      <c r="E339" s="118">
        <v>110852001831</v>
      </c>
      <c r="F339" s="119">
        <f t="shared" si="39"/>
        <v>189322.34933333335</v>
      </c>
      <c r="G339" s="120">
        <v>0</v>
      </c>
      <c r="H339" s="114">
        <v>4</v>
      </c>
      <c r="I339" s="115">
        <v>4</v>
      </c>
      <c r="J339" s="81">
        <v>4259752.8600000003</v>
      </c>
    </row>
    <row r="340" spans="1:10" ht="12" customHeight="1" x14ac:dyDescent="0.25">
      <c r="A340" s="78">
        <v>335</v>
      </c>
      <c r="B340" s="163"/>
      <c r="C340" s="77" t="s">
        <v>431</v>
      </c>
      <c r="D340" s="155">
        <v>2021</v>
      </c>
      <c r="E340" s="118">
        <v>110852001832</v>
      </c>
      <c r="F340" s="119">
        <f t="shared" si="39"/>
        <v>236652.93666666668</v>
      </c>
      <c r="G340" s="120">
        <v>0</v>
      </c>
      <c r="H340" s="114">
        <v>5</v>
      </c>
      <c r="I340" s="115">
        <v>5</v>
      </c>
      <c r="J340" s="81">
        <v>4259752.8600000003</v>
      </c>
    </row>
    <row r="341" spans="1:10" ht="12" customHeight="1" x14ac:dyDescent="0.25">
      <c r="A341" s="78">
        <v>336</v>
      </c>
      <c r="B341" s="163"/>
      <c r="C341" s="77" t="s">
        <v>432</v>
      </c>
      <c r="D341" s="155">
        <v>2021</v>
      </c>
      <c r="E341" s="118">
        <v>110852001833</v>
      </c>
      <c r="F341" s="119">
        <f t="shared" si="39"/>
        <v>236652.93666666668</v>
      </c>
      <c r="G341" s="120">
        <v>0</v>
      </c>
      <c r="H341" s="114">
        <v>5</v>
      </c>
      <c r="I341" s="115">
        <v>5</v>
      </c>
      <c r="J341" s="81">
        <v>4259752.8600000003</v>
      </c>
    </row>
    <row r="342" spans="1:10" ht="12" customHeight="1" x14ac:dyDescent="0.25">
      <c r="A342" s="78">
        <v>337</v>
      </c>
      <c r="B342" s="163"/>
      <c r="C342" s="77" t="s">
        <v>433</v>
      </c>
      <c r="D342" s="155">
        <v>2021</v>
      </c>
      <c r="E342" s="118">
        <v>110852001834</v>
      </c>
      <c r="F342" s="119">
        <f t="shared" si="39"/>
        <v>473305.87333333335</v>
      </c>
      <c r="G342" s="120">
        <v>0</v>
      </c>
      <c r="H342" s="114">
        <v>10</v>
      </c>
      <c r="I342" s="115">
        <v>10</v>
      </c>
      <c r="J342" s="81">
        <v>4259752.8600000003</v>
      </c>
    </row>
    <row r="343" spans="1:10" ht="12" customHeight="1" x14ac:dyDescent="0.25">
      <c r="A343" s="78">
        <v>338</v>
      </c>
      <c r="B343" s="164" t="s">
        <v>524</v>
      </c>
      <c r="C343" s="77" t="s">
        <v>434</v>
      </c>
      <c r="D343" s="155">
        <v>2021</v>
      </c>
      <c r="E343" s="118">
        <v>110852001835</v>
      </c>
      <c r="F343" s="119">
        <f t="shared" si="39"/>
        <v>331314.11133333336</v>
      </c>
      <c r="G343" s="120">
        <v>0</v>
      </c>
      <c r="H343" s="114">
        <v>7</v>
      </c>
      <c r="I343" s="118">
        <v>6</v>
      </c>
      <c r="J343" s="81">
        <v>4259752.8600000003</v>
      </c>
    </row>
    <row r="344" spans="1:10" ht="12" customHeight="1" x14ac:dyDescent="0.25">
      <c r="A344" s="78">
        <v>339</v>
      </c>
      <c r="B344" s="164" t="s">
        <v>523</v>
      </c>
      <c r="C344" s="77" t="s">
        <v>435</v>
      </c>
      <c r="D344" s="155">
        <v>2021</v>
      </c>
      <c r="E344" s="118">
        <v>110852001836</v>
      </c>
      <c r="F344" s="119">
        <f>J344/32*H344</f>
        <v>455755.73749999999</v>
      </c>
      <c r="G344" s="120">
        <v>0</v>
      </c>
      <c r="H344" s="114">
        <v>7</v>
      </c>
      <c r="I344" s="115">
        <v>6</v>
      </c>
      <c r="J344" s="81">
        <v>2083454.8</v>
      </c>
    </row>
    <row r="345" spans="1:10" ht="12" customHeight="1" x14ac:dyDescent="0.25">
      <c r="A345" s="78">
        <v>340</v>
      </c>
      <c r="B345" s="163"/>
      <c r="C345" s="77" t="s">
        <v>436</v>
      </c>
      <c r="D345" s="155">
        <v>2021</v>
      </c>
      <c r="E345" s="118">
        <v>110852001837</v>
      </c>
      <c r="F345" s="119">
        <f t="shared" ref="F345:F347" si="40">J345/32*H345</f>
        <v>520863.7</v>
      </c>
      <c r="G345" s="120">
        <v>0</v>
      </c>
      <c r="H345" s="114">
        <v>8</v>
      </c>
      <c r="I345" s="115">
        <v>7</v>
      </c>
      <c r="J345" s="81">
        <v>2083454.8</v>
      </c>
    </row>
    <row r="346" spans="1:10" ht="12" customHeight="1" x14ac:dyDescent="0.25">
      <c r="A346" s="78">
        <v>341</v>
      </c>
      <c r="B346" s="163"/>
      <c r="C346" s="77" t="s">
        <v>437</v>
      </c>
      <c r="D346" s="155">
        <v>2021</v>
      </c>
      <c r="E346" s="118">
        <v>110852001838</v>
      </c>
      <c r="F346" s="119">
        <f t="shared" si="40"/>
        <v>455755.73749999999</v>
      </c>
      <c r="G346" s="120">
        <v>0</v>
      </c>
      <c r="H346" s="114">
        <v>7</v>
      </c>
      <c r="I346" s="115">
        <v>6</v>
      </c>
      <c r="J346" s="81">
        <v>2083454.8</v>
      </c>
    </row>
    <row r="347" spans="1:10" ht="12" customHeight="1" x14ac:dyDescent="0.25">
      <c r="A347" s="78">
        <v>342</v>
      </c>
      <c r="B347" s="163"/>
      <c r="C347" s="77" t="s">
        <v>438</v>
      </c>
      <c r="D347" s="155">
        <v>2021</v>
      </c>
      <c r="E347" s="118">
        <v>110852001839</v>
      </c>
      <c r="F347" s="119">
        <f t="shared" si="40"/>
        <v>651079.625</v>
      </c>
      <c r="G347" s="120">
        <v>0</v>
      </c>
      <c r="H347" s="114">
        <v>10</v>
      </c>
      <c r="I347" s="115">
        <v>6</v>
      </c>
      <c r="J347" s="81">
        <v>2083454.8</v>
      </c>
    </row>
    <row r="348" spans="1:10" ht="12" customHeight="1" x14ac:dyDescent="0.25">
      <c r="A348" s="78">
        <v>343</v>
      </c>
      <c r="B348" s="164" t="s">
        <v>522</v>
      </c>
      <c r="C348" s="77" t="s">
        <v>439</v>
      </c>
      <c r="D348" s="155">
        <v>2021</v>
      </c>
      <c r="E348" s="118">
        <v>110852001840</v>
      </c>
      <c r="F348" s="119">
        <f>J348/14*H348</f>
        <v>129560.15571428571</v>
      </c>
      <c r="G348" s="120">
        <v>0</v>
      </c>
      <c r="H348" s="114">
        <v>2</v>
      </c>
      <c r="I348" s="118">
        <v>2</v>
      </c>
      <c r="J348" s="81">
        <v>906921.09</v>
      </c>
    </row>
    <row r="349" spans="1:10" ht="12" customHeight="1" x14ac:dyDescent="0.25">
      <c r="A349" s="78">
        <v>344</v>
      </c>
      <c r="B349" s="164" t="s">
        <v>521</v>
      </c>
      <c r="C349" s="77" t="s">
        <v>440</v>
      </c>
      <c r="D349" s="155">
        <v>2021</v>
      </c>
      <c r="E349" s="118">
        <v>110852001841</v>
      </c>
      <c r="F349" s="119">
        <f>J349/14*H349</f>
        <v>777360.93428571429</v>
      </c>
      <c r="G349" s="120">
        <v>0</v>
      </c>
      <c r="H349" s="114">
        <v>12</v>
      </c>
      <c r="I349" s="118">
        <v>10</v>
      </c>
      <c r="J349" s="81">
        <v>906921.09</v>
      </c>
    </row>
    <row r="350" spans="1:10" ht="12" customHeight="1" x14ac:dyDescent="0.25">
      <c r="A350" s="78">
        <v>345</v>
      </c>
      <c r="B350" s="164" t="s">
        <v>207</v>
      </c>
      <c r="C350" s="77" t="s">
        <v>441</v>
      </c>
      <c r="D350" s="155">
        <v>2021</v>
      </c>
      <c r="E350" s="118">
        <v>110852001842</v>
      </c>
      <c r="F350" s="119">
        <f>J350/14*H350</f>
        <v>515246.65142857144</v>
      </c>
      <c r="G350" s="120">
        <v>0</v>
      </c>
      <c r="H350" s="114">
        <v>8</v>
      </c>
      <c r="I350" s="118">
        <v>7</v>
      </c>
      <c r="J350" s="81">
        <v>901681.64</v>
      </c>
    </row>
    <row r="351" spans="1:10" ht="12" customHeight="1" x14ac:dyDescent="0.25">
      <c r="A351" s="78">
        <v>346</v>
      </c>
      <c r="B351" s="163"/>
      <c r="C351" s="77" t="s">
        <v>442</v>
      </c>
      <c r="D351" s="155">
        <v>2021</v>
      </c>
      <c r="E351" s="118">
        <v>110852001843</v>
      </c>
      <c r="F351" s="119">
        <f>J351/14*H351</f>
        <v>386434.98857142858</v>
      </c>
      <c r="G351" s="120">
        <v>0</v>
      </c>
      <c r="H351" s="114">
        <v>6</v>
      </c>
      <c r="I351" s="118">
        <v>5</v>
      </c>
      <c r="J351" s="81">
        <v>901681.64</v>
      </c>
    </row>
    <row r="352" spans="1:10" ht="12" customHeight="1" x14ac:dyDescent="0.25">
      <c r="A352" s="78">
        <v>347</v>
      </c>
      <c r="B352" s="164" t="s">
        <v>94</v>
      </c>
      <c r="C352" s="77" t="s">
        <v>443</v>
      </c>
      <c r="D352" s="155">
        <v>2020</v>
      </c>
      <c r="E352" s="118">
        <v>110852001844</v>
      </c>
      <c r="F352" s="119">
        <v>311509.56</v>
      </c>
      <c r="G352" s="120">
        <v>0</v>
      </c>
      <c r="H352" s="114">
        <v>11</v>
      </c>
      <c r="I352" s="118">
        <v>8</v>
      </c>
    </row>
    <row r="353" spans="1:10" ht="12" customHeight="1" x14ac:dyDescent="0.25">
      <c r="A353" s="78">
        <v>352</v>
      </c>
      <c r="B353" s="164" t="s">
        <v>520</v>
      </c>
      <c r="C353" s="77" t="s">
        <v>444</v>
      </c>
      <c r="D353" s="155">
        <v>2022</v>
      </c>
      <c r="E353" s="118">
        <v>110852001845</v>
      </c>
      <c r="F353" s="119">
        <f>J353/13*H353</f>
        <v>207722.4553846154</v>
      </c>
      <c r="G353" s="120">
        <v>0</v>
      </c>
      <c r="H353" s="114">
        <v>6</v>
      </c>
      <c r="I353" s="118">
        <v>5</v>
      </c>
      <c r="J353" s="81">
        <v>450065.32</v>
      </c>
    </row>
    <row r="354" spans="1:10" ht="12" customHeight="1" x14ac:dyDescent="0.25">
      <c r="A354" s="78">
        <v>353</v>
      </c>
      <c r="B354" s="163"/>
      <c r="C354" s="77" t="s">
        <v>445</v>
      </c>
      <c r="D354" s="155">
        <v>2022</v>
      </c>
      <c r="E354" s="118">
        <v>110852001846</v>
      </c>
      <c r="F354" s="119">
        <f>J354/13*H354</f>
        <v>242342.86461538463</v>
      </c>
      <c r="G354" s="120">
        <v>0</v>
      </c>
      <c r="H354" s="114">
        <v>7</v>
      </c>
      <c r="I354" s="118">
        <v>6</v>
      </c>
      <c r="J354" s="81">
        <v>450065.32</v>
      </c>
    </row>
    <row r="355" spans="1:10" ht="12" customHeight="1" x14ac:dyDescent="0.25">
      <c r="A355" s="78">
        <v>354</v>
      </c>
      <c r="B355" s="164" t="s">
        <v>518</v>
      </c>
      <c r="C355" s="77" t="s">
        <v>457</v>
      </c>
      <c r="D355" s="155">
        <v>2022</v>
      </c>
      <c r="E355" s="118">
        <v>110852001858</v>
      </c>
      <c r="F355" s="119">
        <f>J355/27*H355</f>
        <v>259381.82222222222</v>
      </c>
      <c r="G355" s="120">
        <v>0</v>
      </c>
      <c r="H355" s="114">
        <v>8</v>
      </c>
      <c r="I355" s="115">
        <v>6</v>
      </c>
      <c r="J355" s="81">
        <v>875413.65</v>
      </c>
    </row>
    <row r="356" spans="1:10" ht="12" customHeight="1" x14ac:dyDescent="0.25">
      <c r="A356" s="78">
        <v>355</v>
      </c>
      <c r="B356" s="164" t="s">
        <v>519</v>
      </c>
      <c r="C356" s="77" t="s">
        <v>446</v>
      </c>
      <c r="D356" s="155">
        <v>2022</v>
      </c>
      <c r="E356" s="118">
        <v>110852001847</v>
      </c>
      <c r="F356" s="119">
        <f t="shared" ref="F356:F362" si="41">J356/27*H356</f>
        <v>162113.63888888888</v>
      </c>
      <c r="G356" s="120">
        <v>0</v>
      </c>
      <c r="H356" s="114">
        <v>5</v>
      </c>
      <c r="I356" s="115">
        <v>4</v>
      </c>
      <c r="J356" s="81">
        <v>875413.65</v>
      </c>
    </row>
    <row r="357" spans="1:10" ht="12" customHeight="1" x14ac:dyDescent="0.25">
      <c r="A357" s="78">
        <v>356</v>
      </c>
      <c r="B357" s="163"/>
      <c r="C357" s="77" t="s">
        <v>447</v>
      </c>
      <c r="D357" s="155">
        <v>2022</v>
      </c>
      <c r="E357" s="118">
        <v>110852001848</v>
      </c>
      <c r="F357" s="119">
        <f t="shared" si="41"/>
        <v>64845.455555555556</v>
      </c>
      <c r="G357" s="120">
        <v>0</v>
      </c>
      <c r="H357" s="114">
        <v>2</v>
      </c>
      <c r="I357" s="115">
        <v>2</v>
      </c>
      <c r="J357" s="81">
        <v>875413.65</v>
      </c>
    </row>
    <row r="358" spans="1:10" ht="12" customHeight="1" x14ac:dyDescent="0.25">
      <c r="A358" s="78">
        <v>357</v>
      </c>
      <c r="B358" s="163"/>
      <c r="C358" s="77" t="s">
        <v>448</v>
      </c>
      <c r="D358" s="155">
        <v>2022</v>
      </c>
      <c r="E358" s="118">
        <v>110852001849</v>
      </c>
      <c r="F358" s="119">
        <f t="shared" si="41"/>
        <v>64845.455555555556</v>
      </c>
      <c r="G358" s="120">
        <v>0</v>
      </c>
      <c r="H358" s="114">
        <v>2</v>
      </c>
      <c r="I358" s="115">
        <v>2</v>
      </c>
      <c r="J358" s="81">
        <v>875413.65</v>
      </c>
    </row>
    <row r="359" spans="1:10" ht="12" customHeight="1" x14ac:dyDescent="0.25">
      <c r="A359" s="78">
        <v>358</v>
      </c>
      <c r="B359" s="163"/>
      <c r="C359" s="77" t="s">
        <v>449</v>
      </c>
      <c r="D359" s="155">
        <v>2022</v>
      </c>
      <c r="E359" s="118">
        <v>110852001850</v>
      </c>
      <c r="F359" s="119">
        <f t="shared" si="41"/>
        <v>64845.455555555556</v>
      </c>
      <c r="G359" s="120">
        <v>0</v>
      </c>
      <c r="H359" s="114">
        <v>2</v>
      </c>
      <c r="I359" s="115">
        <v>2</v>
      </c>
      <c r="J359" s="81">
        <v>875413.65</v>
      </c>
    </row>
    <row r="360" spans="1:10" ht="12" customHeight="1" x14ac:dyDescent="0.25">
      <c r="A360" s="78">
        <v>359</v>
      </c>
      <c r="B360" s="163"/>
      <c r="C360" s="77" t="s">
        <v>450</v>
      </c>
      <c r="D360" s="155">
        <v>2022</v>
      </c>
      <c r="E360" s="118">
        <v>110852001851</v>
      </c>
      <c r="F360" s="119">
        <f t="shared" si="41"/>
        <v>64845.455555555556</v>
      </c>
      <c r="G360" s="120">
        <v>0</v>
      </c>
      <c r="H360" s="114">
        <v>2</v>
      </c>
      <c r="I360" s="115">
        <v>2</v>
      </c>
      <c r="J360" s="81">
        <v>875413.65</v>
      </c>
    </row>
    <row r="361" spans="1:10" ht="12" customHeight="1" x14ac:dyDescent="0.25">
      <c r="A361" s="78">
        <v>360</v>
      </c>
      <c r="B361" s="163"/>
      <c r="C361" s="77" t="s">
        <v>451</v>
      </c>
      <c r="D361" s="155">
        <v>2022</v>
      </c>
      <c r="E361" s="118">
        <v>110852001852</v>
      </c>
      <c r="F361" s="119">
        <f t="shared" si="41"/>
        <v>97268.183333333334</v>
      </c>
      <c r="G361" s="120">
        <v>0</v>
      </c>
      <c r="H361" s="114">
        <v>3</v>
      </c>
      <c r="I361" s="115">
        <v>3</v>
      </c>
      <c r="J361" s="81">
        <v>875413.65</v>
      </c>
    </row>
    <row r="362" spans="1:10" ht="12" customHeight="1" x14ac:dyDescent="0.25">
      <c r="A362" s="78">
        <v>361</v>
      </c>
      <c r="B362" s="163"/>
      <c r="C362" s="77" t="s">
        <v>452</v>
      </c>
      <c r="D362" s="155">
        <v>2022</v>
      </c>
      <c r="E362" s="118">
        <v>110852001853</v>
      </c>
      <c r="F362" s="119">
        <f t="shared" si="41"/>
        <v>97268.183333333334</v>
      </c>
      <c r="G362" s="120">
        <v>0</v>
      </c>
      <c r="H362" s="114">
        <v>3</v>
      </c>
      <c r="I362" s="115">
        <v>2</v>
      </c>
      <c r="J362" s="81">
        <v>875413.65</v>
      </c>
    </row>
    <row r="363" spans="1:10" ht="12" customHeight="1" x14ac:dyDescent="0.25">
      <c r="A363" s="78">
        <v>362</v>
      </c>
      <c r="B363" s="163"/>
      <c r="C363" s="77" t="s">
        <v>453</v>
      </c>
      <c r="D363" s="155">
        <v>2022</v>
      </c>
      <c r="E363" s="118">
        <v>110852001854</v>
      </c>
      <c r="F363" s="119">
        <f>J363/20*H363</f>
        <v>162113.63750000001</v>
      </c>
      <c r="G363" s="120">
        <v>0</v>
      </c>
      <c r="H363" s="114">
        <v>5</v>
      </c>
      <c r="I363" s="115">
        <v>4</v>
      </c>
      <c r="J363" s="81">
        <v>648454.55000000005</v>
      </c>
    </row>
    <row r="364" spans="1:10" ht="12" customHeight="1" x14ac:dyDescent="0.25">
      <c r="A364" s="78">
        <v>363</v>
      </c>
      <c r="B364" s="163"/>
      <c r="C364" s="77" t="s">
        <v>454</v>
      </c>
      <c r="D364" s="155">
        <v>2022</v>
      </c>
      <c r="E364" s="118">
        <v>110852001855</v>
      </c>
      <c r="F364" s="119">
        <f t="shared" ref="F364:F366" si="42">J364/20*H364</f>
        <v>129690.91</v>
      </c>
      <c r="G364" s="120">
        <v>0</v>
      </c>
      <c r="H364" s="114">
        <v>4</v>
      </c>
      <c r="I364" s="115">
        <v>4</v>
      </c>
      <c r="J364" s="81">
        <v>648454.55000000005</v>
      </c>
    </row>
    <row r="365" spans="1:10" ht="12" customHeight="1" x14ac:dyDescent="0.25">
      <c r="A365" s="78">
        <v>364</v>
      </c>
      <c r="B365" s="163"/>
      <c r="C365" s="77" t="s">
        <v>455</v>
      </c>
      <c r="D365" s="155">
        <v>2022</v>
      </c>
      <c r="E365" s="118">
        <v>110852001856</v>
      </c>
      <c r="F365" s="119">
        <f t="shared" si="42"/>
        <v>194536.36499999999</v>
      </c>
      <c r="G365" s="120">
        <v>0</v>
      </c>
      <c r="H365" s="114">
        <v>6</v>
      </c>
      <c r="I365" s="115">
        <v>5</v>
      </c>
      <c r="J365" s="81">
        <v>648454.55000000005</v>
      </c>
    </row>
    <row r="366" spans="1:10" ht="12" customHeight="1" x14ac:dyDescent="0.25">
      <c r="A366" s="78">
        <v>365</v>
      </c>
      <c r="B366" s="163"/>
      <c r="C366" s="77" t="s">
        <v>456</v>
      </c>
      <c r="D366" s="155">
        <v>2022</v>
      </c>
      <c r="E366" s="118">
        <v>110852001857</v>
      </c>
      <c r="F366" s="119">
        <f t="shared" si="42"/>
        <v>162113.63750000001</v>
      </c>
      <c r="G366" s="120">
        <v>0</v>
      </c>
      <c r="H366" s="114">
        <v>5</v>
      </c>
      <c r="I366" s="115">
        <v>5</v>
      </c>
      <c r="J366" s="81">
        <v>648454.55000000005</v>
      </c>
    </row>
    <row r="367" spans="1:10" ht="12" customHeight="1" x14ac:dyDescent="0.25">
      <c r="A367" s="78">
        <v>366</v>
      </c>
      <c r="B367" s="164" t="s">
        <v>517</v>
      </c>
      <c r="C367" s="77" t="s">
        <v>458</v>
      </c>
      <c r="D367" s="155">
        <v>2022</v>
      </c>
      <c r="E367" s="118">
        <v>110852001859</v>
      </c>
      <c r="F367" s="119">
        <v>226959.09</v>
      </c>
      <c r="G367" s="120">
        <v>0</v>
      </c>
      <c r="H367" s="114">
        <v>7</v>
      </c>
      <c r="I367" s="115">
        <v>6</v>
      </c>
    </row>
    <row r="368" spans="1:10" ht="12" customHeight="1" x14ac:dyDescent="0.25">
      <c r="A368" s="78">
        <v>367</v>
      </c>
      <c r="B368" s="164" t="s">
        <v>516</v>
      </c>
      <c r="C368" s="77" t="s">
        <v>459</v>
      </c>
      <c r="D368" s="155">
        <v>2022</v>
      </c>
      <c r="E368" s="118">
        <v>110852001860</v>
      </c>
      <c r="F368" s="119">
        <f>J368/8*H368</f>
        <v>129690.91</v>
      </c>
      <c r="G368" s="120">
        <v>0</v>
      </c>
      <c r="H368" s="114">
        <v>4</v>
      </c>
      <c r="I368" s="115">
        <v>3</v>
      </c>
      <c r="J368" s="81">
        <v>259381.82</v>
      </c>
    </row>
    <row r="369" spans="1:10" ht="12" customHeight="1" x14ac:dyDescent="0.25">
      <c r="A369" s="78">
        <v>368</v>
      </c>
      <c r="B369" s="163"/>
      <c r="C369" s="77" t="s">
        <v>460</v>
      </c>
      <c r="D369" s="155">
        <v>2022</v>
      </c>
      <c r="E369" s="118">
        <v>110852001861</v>
      </c>
      <c r="F369" s="119">
        <f>J369/8*H369</f>
        <v>129690.91</v>
      </c>
      <c r="G369" s="120">
        <v>0</v>
      </c>
      <c r="H369" s="114">
        <v>4</v>
      </c>
      <c r="I369" s="115">
        <v>4</v>
      </c>
      <c r="J369" s="81">
        <v>259381.82</v>
      </c>
    </row>
    <row r="370" spans="1:10" ht="12" customHeight="1" x14ac:dyDescent="0.25">
      <c r="A370" s="78">
        <v>369</v>
      </c>
      <c r="B370" s="164" t="s">
        <v>233</v>
      </c>
      <c r="C370" s="141" t="s">
        <v>483</v>
      </c>
      <c r="D370" s="155">
        <v>2022</v>
      </c>
      <c r="E370" s="118">
        <v>110852001862</v>
      </c>
      <c r="F370" s="119">
        <v>97268.29</v>
      </c>
      <c r="G370" s="120">
        <v>0</v>
      </c>
      <c r="H370" s="114">
        <v>3</v>
      </c>
      <c r="I370" s="118">
        <v>4</v>
      </c>
    </row>
    <row r="371" spans="1:10" ht="12" customHeight="1" x14ac:dyDescent="0.25">
      <c r="A371" s="78">
        <v>370</v>
      </c>
      <c r="B371" s="164" t="s">
        <v>514</v>
      </c>
      <c r="C371" s="77" t="s">
        <v>461</v>
      </c>
      <c r="D371" s="155">
        <v>2022</v>
      </c>
      <c r="E371" s="118">
        <v>110852001863</v>
      </c>
      <c r="F371" s="119">
        <v>129690.91</v>
      </c>
      <c r="G371" s="120">
        <v>0</v>
      </c>
      <c r="H371" s="114">
        <v>4</v>
      </c>
      <c r="I371" s="118">
        <v>5</v>
      </c>
    </row>
    <row r="372" spans="1:10" ht="12" customHeight="1" x14ac:dyDescent="0.25">
      <c r="A372" s="78">
        <v>371</v>
      </c>
      <c r="B372" s="164" t="s">
        <v>513</v>
      </c>
      <c r="C372" s="77" t="s">
        <v>462</v>
      </c>
      <c r="D372" s="155">
        <v>2022</v>
      </c>
      <c r="E372" s="118">
        <v>110852001864</v>
      </c>
      <c r="F372" s="119">
        <f>J372/24*H372</f>
        <v>207722.45750000002</v>
      </c>
      <c r="G372" s="120">
        <v>0</v>
      </c>
      <c r="H372" s="114">
        <v>6</v>
      </c>
      <c r="I372" s="118">
        <v>5</v>
      </c>
      <c r="J372" s="81">
        <v>830889.83</v>
      </c>
    </row>
    <row r="373" spans="1:10" ht="12" customHeight="1" x14ac:dyDescent="0.25">
      <c r="A373" s="78">
        <v>372</v>
      </c>
      <c r="B373" s="163"/>
      <c r="C373" s="77" t="s">
        <v>463</v>
      </c>
      <c r="D373" s="155">
        <v>2022</v>
      </c>
      <c r="E373" s="118">
        <v>110852001865</v>
      </c>
      <c r="F373" s="119">
        <f t="shared" ref="F373:F374" si="43">J373/24*H373</f>
        <v>207722.45750000002</v>
      </c>
      <c r="G373" s="120">
        <v>0</v>
      </c>
      <c r="H373" s="114">
        <v>6</v>
      </c>
      <c r="I373" s="118">
        <v>5</v>
      </c>
      <c r="J373" s="81">
        <v>830889.83</v>
      </c>
    </row>
    <row r="374" spans="1:10" ht="12" customHeight="1" x14ac:dyDescent="0.25">
      <c r="A374" s="78">
        <v>373</v>
      </c>
      <c r="B374" s="164" t="s">
        <v>515</v>
      </c>
      <c r="C374" s="77" t="s">
        <v>464</v>
      </c>
      <c r="D374" s="155">
        <v>2022</v>
      </c>
      <c r="E374" s="118">
        <v>110852001866</v>
      </c>
      <c r="F374" s="119">
        <f t="shared" si="43"/>
        <v>415444.91500000004</v>
      </c>
      <c r="G374" s="120">
        <v>0</v>
      </c>
      <c r="H374" s="114">
        <v>12</v>
      </c>
      <c r="I374" s="118">
        <v>11</v>
      </c>
      <c r="J374" s="81">
        <v>830889.83</v>
      </c>
    </row>
    <row r="375" spans="1:10" ht="12" customHeight="1" x14ac:dyDescent="0.25">
      <c r="A375" s="78">
        <v>374</v>
      </c>
      <c r="B375" s="164" t="s">
        <v>512</v>
      </c>
      <c r="C375" s="77" t="s">
        <v>465</v>
      </c>
      <c r="D375" s="155">
        <v>2022</v>
      </c>
      <c r="E375" s="118">
        <v>110852001867</v>
      </c>
      <c r="F375" s="119">
        <v>311583.68</v>
      </c>
      <c r="G375" s="120">
        <v>0</v>
      </c>
      <c r="H375" s="114">
        <v>9</v>
      </c>
      <c r="I375" s="118">
        <v>10</v>
      </c>
    </row>
    <row r="376" spans="1:10" ht="12" customHeight="1" x14ac:dyDescent="0.25">
      <c r="A376" s="78">
        <v>375</v>
      </c>
      <c r="B376" s="164" t="s">
        <v>511</v>
      </c>
      <c r="C376" s="77" t="s">
        <v>466</v>
      </c>
      <c r="D376" s="155">
        <v>2022</v>
      </c>
      <c r="E376" s="118">
        <v>110852001868</v>
      </c>
      <c r="F376" s="119">
        <f>J376/31*H376</f>
        <v>381337.37967741932</v>
      </c>
      <c r="G376" s="120">
        <v>0</v>
      </c>
      <c r="H376" s="114">
        <v>11</v>
      </c>
      <c r="I376" s="118">
        <v>10</v>
      </c>
      <c r="J376" s="81">
        <v>1074678.07</v>
      </c>
    </row>
    <row r="377" spans="1:10" ht="12" customHeight="1" x14ac:dyDescent="0.25">
      <c r="A377" s="78">
        <v>376</v>
      </c>
      <c r="B377" s="164" t="s">
        <v>510</v>
      </c>
      <c r="C377" s="77" t="s">
        <v>467</v>
      </c>
      <c r="D377" s="155">
        <v>2022</v>
      </c>
      <c r="E377" s="118">
        <v>110852001869</v>
      </c>
      <c r="F377" s="119">
        <f t="shared" ref="F377:F378" si="44">J377/31*H377</f>
        <v>346670.34516129032</v>
      </c>
      <c r="G377" s="120">
        <v>0</v>
      </c>
      <c r="H377" s="114">
        <v>10</v>
      </c>
      <c r="I377" s="118">
        <v>9</v>
      </c>
      <c r="J377" s="81">
        <v>1074678.07</v>
      </c>
    </row>
    <row r="378" spans="1:10" ht="12" customHeight="1" x14ac:dyDescent="0.25">
      <c r="A378" s="78">
        <v>377</v>
      </c>
      <c r="B378" s="164" t="s">
        <v>509</v>
      </c>
      <c r="C378" s="77" t="s">
        <v>467</v>
      </c>
      <c r="D378" s="155">
        <v>2022</v>
      </c>
      <c r="E378" s="118">
        <v>110852001870</v>
      </c>
      <c r="F378" s="119">
        <f t="shared" si="44"/>
        <v>346670.34516129032</v>
      </c>
      <c r="G378" s="120">
        <v>0</v>
      </c>
      <c r="H378" s="114">
        <v>10</v>
      </c>
      <c r="I378" s="118">
        <v>9</v>
      </c>
      <c r="J378" s="81">
        <v>1074678.07</v>
      </c>
    </row>
    <row r="379" spans="1:10" ht="12" customHeight="1" x14ac:dyDescent="0.25">
      <c r="A379" s="78">
        <v>378</v>
      </c>
      <c r="B379" s="164" t="s">
        <v>508</v>
      </c>
      <c r="C379" s="77" t="s">
        <v>468</v>
      </c>
      <c r="D379" s="155">
        <v>2022</v>
      </c>
      <c r="E379" s="118">
        <v>110852001871</v>
      </c>
      <c r="F379" s="119">
        <f>J379/27*H379</f>
        <v>208002.20666666669</v>
      </c>
      <c r="G379" s="120">
        <v>0</v>
      </c>
      <c r="H379" s="114">
        <v>6</v>
      </c>
      <c r="I379" s="118">
        <v>5</v>
      </c>
      <c r="J379" s="81">
        <v>936009.93</v>
      </c>
    </row>
    <row r="380" spans="1:10" ht="12" customHeight="1" x14ac:dyDescent="0.25">
      <c r="A380" s="78">
        <v>379</v>
      </c>
      <c r="B380" s="163"/>
      <c r="C380" s="77" t="s">
        <v>469</v>
      </c>
      <c r="D380" s="155">
        <v>2022</v>
      </c>
      <c r="E380" s="118">
        <v>110852001872</v>
      </c>
      <c r="F380" s="119">
        <f t="shared" ref="F380:F383" si="45">J380/27*H380</f>
        <v>173335.17222222226</v>
      </c>
      <c r="G380" s="120">
        <v>0</v>
      </c>
      <c r="H380" s="114">
        <v>5</v>
      </c>
      <c r="I380" s="118">
        <v>5</v>
      </c>
      <c r="J380" s="81">
        <v>936009.93</v>
      </c>
    </row>
    <row r="381" spans="1:10" ht="12" customHeight="1" x14ac:dyDescent="0.25">
      <c r="A381" s="78">
        <v>380</v>
      </c>
      <c r="B381" s="163"/>
      <c r="C381" s="77" t="s">
        <v>470</v>
      </c>
      <c r="D381" s="155">
        <v>2022</v>
      </c>
      <c r="E381" s="118">
        <v>110852001873</v>
      </c>
      <c r="F381" s="119">
        <f t="shared" si="45"/>
        <v>173335.17222222226</v>
      </c>
      <c r="G381" s="120">
        <v>0</v>
      </c>
      <c r="H381" s="114">
        <v>5</v>
      </c>
      <c r="I381" s="118">
        <v>5</v>
      </c>
      <c r="J381" s="81">
        <v>936009.93</v>
      </c>
    </row>
    <row r="382" spans="1:10" ht="12" customHeight="1" x14ac:dyDescent="0.25">
      <c r="A382" s="78">
        <v>381</v>
      </c>
      <c r="B382" s="163"/>
      <c r="C382" s="77" t="s">
        <v>471</v>
      </c>
      <c r="D382" s="155">
        <v>2022</v>
      </c>
      <c r="E382" s="118">
        <v>110852001874</v>
      </c>
      <c r="F382" s="119">
        <f t="shared" si="45"/>
        <v>173335.17222222226</v>
      </c>
      <c r="G382" s="120">
        <v>0</v>
      </c>
      <c r="H382" s="114">
        <v>5</v>
      </c>
      <c r="I382" s="118">
        <v>5</v>
      </c>
      <c r="J382" s="81">
        <v>936009.93</v>
      </c>
    </row>
    <row r="383" spans="1:10" ht="12" customHeight="1" x14ac:dyDescent="0.25">
      <c r="A383" s="78">
        <v>382</v>
      </c>
      <c r="B383" s="163"/>
      <c r="C383" s="77" t="s">
        <v>484</v>
      </c>
      <c r="D383" s="155">
        <v>2022</v>
      </c>
      <c r="E383" s="118">
        <v>110852001875</v>
      </c>
      <c r="F383" s="119">
        <f t="shared" si="45"/>
        <v>208002.20666666669</v>
      </c>
      <c r="G383" s="120">
        <v>0</v>
      </c>
      <c r="H383" s="114">
        <v>6</v>
      </c>
      <c r="I383" s="118">
        <v>5</v>
      </c>
      <c r="J383" s="81">
        <v>936009.93</v>
      </c>
    </row>
    <row r="384" spans="1:10" ht="22.5" customHeight="1" x14ac:dyDescent="0.25">
      <c r="A384" s="78">
        <v>383</v>
      </c>
      <c r="B384" s="164" t="s">
        <v>507</v>
      </c>
      <c r="C384" s="77" t="s">
        <v>472</v>
      </c>
      <c r="D384" s="155">
        <v>2022</v>
      </c>
      <c r="E384" s="118">
        <v>110852001876</v>
      </c>
      <c r="F384" s="119">
        <v>69334.070000000007</v>
      </c>
      <c r="G384" s="120">
        <v>0</v>
      </c>
      <c r="H384" s="114">
        <v>2</v>
      </c>
      <c r="I384" s="118">
        <v>4</v>
      </c>
    </row>
    <row r="385" spans="1:9" ht="12" customHeight="1" x14ac:dyDescent="0.25">
      <c r="A385" s="78">
        <v>384</v>
      </c>
      <c r="B385" s="164" t="s">
        <v>506</v>
      </c>
      <c r="C385" s="77" t="s">
        <v>473</v>
      </c>
      <c r="D385" s="155">
        <v>2022</v>
      </c>
      <c r="E385" s="118">
        <v>110852001877</v>
      </c>
      <c r="F385" s="119">
        <v>173335.18</v>
      </c>
      <c r="G385" s="120">
        <v>0</v>
      </c>
      <c r="H385" s="114">
        <v>5</v>
      </c>
      <c r="I385" s="118">
        <v>4</v>
      </c>
    </row>
    <row r="386" spans="1:9" ht="10.5" customHeight="1" x14ac:dyDescent="0.25">
      <c r="A386" s="78">
        <v>385</v>
      </c>
      <c r="B386" s="165" t="s">
        <v>761</v>
      </c>
      <c r="C386" s="142" t="s">
        <v>760</v>
      </c>
      <c r="D386" s="155"/>
      <c r="E386" s="118">
        <v>110852011883</v>
      </c>
      <c r="F386" s="119">
        <v>1</v>
      </c>
      <c r="G386" s="120">
        <v>0</v>
      </c>
      <c r="H386" s="143">
        <f>SUM(H6:H385)</f>
        <v>2757</v>
      </c>
      <c r="I386" s="143">
        <f>SUM(I6:I385)</f>
        <v>2943</v>
      </c>
    </row>
    <row r="387" spans="1:9" ht="10.5" customHeight="1" x14ac:dyDescent="0.25">
      <c r="A387" s="78">
        <v>386</v>
      </c>
      <c r="B387" s="165" t="s">
        <v>761</v>
      </c>
      <c r="C387" s="142" t="s">
        <v>762</v>
      </c>
      <c r="D387" s="155"/>
      <c r="E387" s="118">
        <v>110852011884</v>
      </c>
      <c r="F387" s="119">
        <v>1</v>
      </c>
      <c r="G387" s="120">
        <v>0</v>
      </c>
      <c r="H387" s="114"/>
      <c r="I387" s="118"/>
    </row>
    <row r="388" spans="1:9" ht="10.5" customHeight="1" x14ac:dyDescent="0.25">
      <c r="A388" s="78">
        <v>387</v>
      </c>
      <c r="B388" s="165" t="s">
        <v>761</v>
      </c>
      <c r="C388" s="142" t="s">
        <v>763</v>
      </c>
      <c r="D388" s="155"/>
      <c r="E388" s="118">
        <v>110852011885</v>
      </c>
      <c r="F388" s="119">
        <v>1</v>
      </c>
      <c r="G388" s="120">
        <v>0</v>
      </c>
      <c r="H388" s="114"/>
      <c r="I388" s="118"/>
    </row>
    <row r="389" spans="1:9" ht="10.5" customHeight="1" x14ac:dyDescent="0.25">
      <c r="A389" s="78">
        <v>388</v>
      </c>
      <c r="B389" s="165" t="s">
        <v>761</v>
      </c>
      <c r="C389" s="142" t="s">
        <v>764</v>
      </c>
      <c r="D389" s="155"/>
      <c r="E389" s="118">
        <v>110852011886</v>
      </c>
      <c r="F389" s="119">
        <v>1</v>
      </c>
      <c r="G389" s="120">
        <v>0</v>
      </c>
      <c r="H389" s="114"/>
      <c r="I389" s="118"/>
    </row>
    <row r="390" spans="1:9" ht="10.5" customHeight="1" x14ac:dyDescent="0.25">
      <c r="A390" s="78">
        <v>389</v>
      </c>
      <c r="B390" s="165" t="s">
        <v>761</v>
      </c>
      <c r="C390" s="142" t="s">
        <v>765</v>
      </c>
      <c r="D390" s="155"/>
      <c r="E390" s="118">
        <v>110852011887</v>
      </c>
      <c r="F390" s="119">
        <v>1</v>
      </c>
      <c r="G390" s="120">
        <v>0</v>
      </c>
      <c r="H390" s="114"/>
      <c r="I390" s="118"/>
    </row>
    <row r="391" spans="1:9" ht="10.5" customHeight="1" x14ac:dyDescent="0.25">
      <c r="A391" s="78">
        <v>390</v>
      </c>
      <c r="B391" s="165" t="s">
        <v>761</v>
      </c>
      <c r="C391" s="142" t="s">
        <v>766</v>
      </c>
      <c r="D391" s="155"/>
      <c r="E391" s="118">
        <v>110852011888</v>
      </c>
      <c r="F391" s="119">
        <v>1</v>
      </c>
      <c r="G391" s="120">
        <v>0</v>
      </c>
      <c r="H391" s="114"/>
      <c r="I391" s="118"/>
    </row>
    <row r="392" spans="1:9" ht="10.5" customHeight="1" x14ac:dyDescent="0.25">
      <c r="A392" s="78">
        <v>391</v>
      </c>
      <c r="B392" s="165" t="s">
        <v>761</v>
      </c>
      <c r="C392" s="142" t="s">
        <v>767</v>
      </c>
      <c r="D392" s="155"/>
      <c r="E392" s="118">
        <v>110852011889</v>
      </c>
      <c r="F392" s="119">
        <v>1</v>
      </c>
      <c r="G392" s="120">
        <v>0</v>
      </c>
      <c r="H392" s="114"/>
      <c r="I392" s="118"/>
    </row>
    <row r="393" spans="1:9" ht="10.5" customHeight="1" x14ac:dyDescent="0.25">
      <c r="A393" s="78">
        <v>392</v>
      </c>
      <c r="B393" s="165" t="s">
        <v>761</v>
      </c>
      <c r="C393" s="142" t="s">
        <v>768</v>
      </c>
      <c r="D393" s="155"/>
      <c r="E393" s="118">
        <v>110852011890</v>
      </c>
      <c r="F393" s="119">
        <v>1</v>
      </c>
      <c r="G393" s="120">
        <v>0</v>
      </c>
      <c r="H393" s="114"/>
      <c r="I393" s="118"/>
    </row>
    <row r="394" spans="1:9" ht="10.5" customHeight="1" x14ac:dyDescent="0.25">
      <c r="A394" s="78">
        <v>393</v>
      </c>
      <c r="B394" s="165" t="s">
        <v>761</v>
      </c>
      <c r="C394" s="142" t="s">
        <v>769</v>
      </c>
      <c r="D394" s="155"/>
      <c r="E394" s="118">
        <v>110852011891</v>
      </c>
      <c r="F394" s="119">
        <v>1</v>
      </c>
      <c r="G394" s="120">
        <v>0</v>
      </c>
      <c r="H394" s="114"/>
      <c r="I394" s="118"/>
    </row>
    <row r="395" spans="1:9" ht="10.5" customHeight="1" x14ac:dyDescent="0.25">
      <c r="A395" s="78">
        <v>394</v>
      </c>
      <c r="B395" s="165" t="s">
        <v>761</v>
      </c>
      <c r="C395" s="142" t="s">
        <v>770</v>
      </c>
      <c r="D395" s="155"/>
      <c r="E395" s="118">
        <v>110852011892</v>
      </c>
      <c r="F395" s="119">
        <v>1</v>
      </c>
      <c r="G395" s="120">
        <v>0</v>
      </c>
      <c r="H395" s="114"/>
      <c r="I395" s="118"/>
    </row>
    <row r="396" spans="1:9" ht="10.5" customHeight="1" x14ac:dyDescent="0.25">
      <c r="A396" s="78">
        <v>395</v>
      </c>
      <c r="B396" s="165" t="s">
        <v>761</v>
      </c>
      <c r="C396" s="142" t="s">
        <v>771</v>
      </c>
      <c r="D396" s="155"/>
      <c r="E396" s="118">
        <v>110852011893</v>
      </c>
      <c r="F396" s="119">
        <v>1</v>
      </c>
      <c r="G396" s="120">
        <v>0</v>
      </c>
      <c r="H396" s="114"/>
      <c r="I396" s="118"/>
    </row>
    <row r="397" spans="1:9" ht="10.5" customHeight="1" x14ac:dyDescent="0.25">
      <c r="A397" s="78">
        <v>396</v>
      </c>
      <c r="B397" s="165" t="s">
        <v>761</v>
      </c>
      <c r="C397" s="142" t="s">
        <v>772</v>
      </c>
      <c r="D397" s="155"/>
      <c r="E397" s="118">
        <v>110852011894</v>
      </c>
      <c r="F397" s="119">
        <v>1</v>
      </c>
      <c r="G397" s="120">
        <v>0</v>
      </c>
      <c r="H397" s="114"/>
      <c r="I397" s="118"/>
    </row>
    <row r="398" spans="1:9" ht="10.5" customHeight="1" x14ac:dyDescent="0.25">
      <c r="A398" s="78">
        <v>397</v>
      </c>
      <c r="B398" s="165" t="s">
        <v>761</v>
      </c>
      <c r="C398" s="142" t="s">
        <v>773</v>
      </c>
      <c r="D398" s="155"/>
      <c r="E398" s="118">
        <v>110852011895</v>
      </c>
      <c r="F398" s="119">
        <v>1</v>
      </c>
      <c r="G398" s="120">
        <v>0</v>
      </c>
      <c r="H398" s="114"/>
      <c r="I398" s="118"/>
    </row>
    <row r="399" spans="1:9" ht="10.5" customHeight="1" x14ac:dyDescent="0.25">
      <c r="A399" s="78">
        <v>398</v>
      </c>
      <c r="B399" s="165" t="s">
        <v>761</v>
      </c>
      <c r="C399" s="142" t="s">
        <v>774</v>
      </c>
      <c r="D399" s="155"/>
      <c r="E399" s="118">
        <v>110852011896</v>
      </c>
      <c r="F399" s="119">
        <v>1</v>
      </c>
      <c r="G399" s="120">
        <v>0</v>
      </c>
      <c r="H399" s="114"/>
      <c r="I399" s="118"/>
    </row>
    <row r="400" spans="1:9" ht="10.5" customHeight="1" x14ac:dyDescent="0.25">
      <c r="A400" s="78">
        <v>399</v>
      </c>
      <c r="B400" s="165" t="s">
        <v>761</v>
      </c>
      <c r="C400" s="142" t="s">
        <v>775</v>
      </c>
      <c r="D400" s="155"/>
      <c r="E400" s="118">
        <v>110852011897</v>
      </c>
      <c r="F400" s="119">
        <v>1</v>
      </c>
      <c r="G400" s="120">
        <v>0</v>
      </c>
      <c r="H400" s="114"/>
      <c r="I400" s="118"/>
    </row>
    <row r="401" spans="1:9" ht="10.5" customHeight="1" x14ac:dyDescent="0.25">
      <c r="A401" s="78">
        <v>400</v>
      </c>
      <c r="B401" s="165" t="s">
        <v>761</v>
      </c>
      <c r="C401" s="142" t="s">
        <v>776</v>
      </c>
      <c r="D401" s="155"/>
      <c r="E401" s="118">
        <v>110852011898</v>
      </c>
      <c r="F401" s="119">
        <v>1</v>
      </c>
      <c r="G401" s="120">
        <v>0</v>
      </c>
      <c r="H401" s="114"/>
      <c r="I401" s="118"/>
    </row>
    <row r="402" spans="1:9" ht="10.5" customHeight="1" x14ac:dyDescent="0.25">
      <c r="A402" s="78">
        <v>401</v>
      </c>
      <c r="B402" s="165" t="s">
        <v>761</v>
      </c>
      <c r="C402" s="142" t="s">
        <v>777</v>
      </c>
      <c r="D402" s="155"/>
      <c r="E402" s="118">
        <v>110852011899</v>
      </c>
      <c r="F402" s="119">
        <v>1</v>
      </c>
      <c r="G402" s="120">
        <v>0</v>
      </c>
      <c r="H402" s="114"/>
      <c r="I402" s="118"/>
    </row>
    <row r="403" spans="1:9" ht="10.5" customHeight="1" x14ac:dyDescent="0.25">
      <c r="A403" s="78">
        <v>402</v>
      </c>
      <c r="B403" s="165" t="s">
        <v>761</v>
      </c>
      <c r="C403" s="142" t="s">
        <v>778</v>
      </c>
      <c r="D403" s="155"/>
      <c r="E403" s="118">
        <v>110852011900</v>
      </c>
      <c r="F403" s="119">
        <v>1</v>
      </c>
      <c r="G403" s="120">
        <v>0</v>
      </c>
      <c r="H403" s="114"/>
      <c r="I403" s="118"/>
    </row>
    <row r="404" spans="1:9" ht="10.5" customHeight="1" x14ac:dyDescent="0.25">
      <c r="A404" s="78">
        <v>403</v>
      </c>
      <c r="B404" s="165" t="s">
        <v>761</v>
      </c>
      <c r="C404" s="142" t="s">
        <v>779</v>
      </c>
      <c r="D404" s="155"/>
      <c r="E404" s="118">
        <v>110852011901</v>
      </c>
      <c r="F404" s="119">
        <v>1</v>
      </c>
      <c r="G404" s="120">
        <v>0</v>
      </c>
      <c r="H404" s="114"/>
      <c r="I404" s="118"/>
    </row>
    <row r="405" spans="1:9" ht="10.5" customHeight="1" x14ac:dyDescent="0.25">
      <c r="A405" s="78">
        <v>404</v>
      </c>
      <c r="B405" s="165" t="s">
        <v>761</v>
      </c>
      <c r="C405" s="142" t="s">
        <v>780</v>
      </c>
      <c r="D405" s="155"/>
      <c r="E405" s="118">
        <v>110852011902</v>
      </c>
      <c r="F405" s="119">
        <v>1</v>
      </c>
      <c r="G405" s="120">
        <v>0</v>
      </c>
      <c r="H405" s="114"/>
      <c r="I405" s="118"/>
    </row>
    <row r="406" spans="1:9" ht="10.5" customHeight="1" x14ac:dyDescent="0.25">
      <c r="A406" s="78">
        <v>405</v>
      </c>
      <c r="B406" s="165" t="s">
        <v>761</v>
      </c>
      <c r="C406" s="142" t="s">
        <v>781</v>
      </c>
      <c r="D406" s="155"/>
      <c r="E406" s="118">
        <v>110852011903</v>
      </c>
      <c r="F406" s="119">
        <v>1</v>
      </c>
      <c r="G406" s="120">
        <v>0</v>
      </c>
      <c r="H406" s="114"/>
      <c r="I406" s="118"/>
    </row>
    <row r="407" spans="1:9" ht="10.5" customHeight="1" x14ac:dyDescent="0.25">
      <c r="A407" s="78">
        <v>406</v>
      </c>
      <c r="B407" s="165" t="s">
        <v>761</v>
      </c>
      <c r="C407" s="142" t="s">
        <v>782</v>
      </c>
      <c r="D407" s="155"/>
      <c r="E407" s="118">
        <v>110852011904</v>
      </c>
      <c r="F407" s="119">
        <v>1</v>
      </c>
      <c r="G407" s="120">
        <v>0</v>
      </c>
      <c r="H407" s="114"/>
      <c r="I407" s="118"/>
    </row>
    <row r="408" spans="1:9" ht="10.5" customHeight="1" x14ac:dyDescent="0.25">
      <c r="A408" s="78">
        <v>407</v>
      </c>
      <c r="B408" s="165" t="s">
        <v>761</v>
      </c>
      <c r="C408" s="144" t="s">
        <v>783</v>
      </c>
      <c r="D408" s="155"/>
      <c r="E408" s="118">
        <v>110852011905</v>
      </c>
      <c r="F408" s="119">
        <v>1</v>
      </c>
      <c r="G408" s="120">
        <v>0</v>
      </c>
      <c r="H408" s="114"/>
      <c r="I408" s="118"/>
    </row>
    <row r="409" spans="1:9" ht="10.5" customHeight="1" x14ac:dyDescent="0.25">
      <c r="A409" s="78">
        <v>408</v>
      </c>
      <c r="B409" s="165" t="s">
        <v>761</v>
      </c>
      <c r="C409" s="144" t="s">
        <v>784</v>
      </c>
      <c r="D409" s="155"/>
      <c r="E409" s="118">
        <v>110852011906</v>
      </c>
      <c r="F409" s="119">
        <v>1</v>
      </c>
      <c r="G409" s="120">
        <v>0</v>
      </c>
      <c r="H409" s="114"/>
      <c r="I409" s="118"/>
    </row>
    <row r="410" spans="1:9" ht="10.5" customHeight="1" x14ac:dyDescent="0.25">
      <c r="A410" s="78">
        <v>409</v>
      </c>
      <c r="B410" s="165" t="s">
        <v>761</v>
      </c>
      <c r="C410" s="145" t="s">
        <v>785</v>
      </c>
      <c r="D410" s="155"/>
      <c r="E410" s="118">
        <v>110852011907</v>
      </c>
      <c r="F410" s="119">
        <v>1</v>
      </c>
      <c r="G410" s="120">
        <v>0</v>
      </c>
      <c r="H410" s="114"/>
      <c r="I410" s="118"/>
    </row>
    <row r="411" spans="1:9" ht="12.75" customHeight="1" x14ac:dyDescent="0.25">
      <c r="A411" s="78">
        <v>410</v>
      </c>
      <c r="B411" s="122" t="s">
        <v>786</v>
      </c>
      <c r="C411" s="145" t="s">
        <v>789</v>
      </c>
      <c r="D411" s="155"/>
      <c r="E411" s="118" t="s">
        <v>792</v>
      </c>
      <c r="F411" s="119">
        <v>1</v>
      </c>
      <c r="G411" s="120">
        <v>0</v>
      </c>
      <c r="H411" s="114"/>
      <c r="I411" s="118"/>
    </row>
    <row r="412" spans="1:9" ht="14.25" customHeight="1" x14ac:dyDescent="0.25">
      <c r="A412" s="78">
        <v>411</v>
      </c>
      <c r="B412" s="122" t="s">
        <v>787</v>
      </c>
      <c r="C412" s="145" t="s">
        <v>790</v>
      </c>
      <c r="D412" s="155"/>
      <c r="E412" s="118" t="s">
        <v>793</v>
      </c>
      <c r="F412" s="119">
        <v>1</v>
      </c>
      <c r="G412" s="120">
        <v>0</v>
      </c>
      <c r="H412" s="114"/>
      <c r="I412" s="118"/>
    </row>
    <row r="413" spans="1:9" ht="12.75" customHeight="1" x14ac:dyDescent="0.25">
      <c r="A413" s="78">
        <v>412</v>
      </c>
      <c r="B413" s="122" t="s">
        <v>788</v>
      </c>
      <c r="C413" s="145" t="s">
        <v>791</v>
      </c>
      <c r="D413" s="155"/>
      <c r="E413" s="118" t="s">
        <v>794</v>
      </c>
      <c r="F413" s="119">
        <v>1</v>
      </c>
      <c r="G413" s="120">
        <v>0</v>
      </c>
      <c r="H413" s="114"/>
      <c r="I413" s="118"/>
    </row>
    <row r="414" spans="1:9" x14ac:dyDescent="0.25">
      <c r="F414" s="148">
        <f>SUM(F6:F413)</f>
        <v>71670338.769999996</v>
      </c>
      <c r="G414" s="148"/>
      <c r="H414" s="149">
        <f t="shared" ref="H414:I414" si="46">SUM(H6:H385)</f>
        <v>2757</v>
      </c>
      <c r="I414" s="149">
        <f t="shared" si="46"/>
        <v>2943</v>
      </c>
    </row>
  </sheetData>
  <autoFilter ref="A4:H414"/>
  <mergeCells count="3">
    <mergeCell ref="A2:I2"/>
    <mergeCell ref="A3:I3"/>
    <mergeCell ref="G1:I1"/>
  </mergeCells>
  <pageMargins left="0.39370078740157483" right="0.39370078740157483" top="0.59055118110236227" bottom="0.3937007874015748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28"/>
  <sheetViews>
    <sheetView workbookViewId="0">
      <selection activeCell="F135" sqref="F135"/>
    </sheetView>
  </sheetViews>
  <sheetFormatPr defaultRowHeight="15" x14ac:dyDescent="0.25"/>
  <cols>
    <col min="1" max="1" width="5" customWidth="1"/>
    <col min="2" max="2" width="13.85546875" customWidth="1"/>
    <col min="3" max="3" width="20.5703125" customWidth="1"/>
    <col min="4" max="4" width="14" customWidth="1"/>
    <col min="5" max="5" width="42.42578125" bestFit="1" customWidth="1"/>
    <col min="6" max="6" width="12.5703125" customWidth="1"/>
    <col min="7" max="9" width="10.85546875" customWidth="1"/>
    <col min="10" max="10" width="16.140625" customWidth="1"/>
    <col min="11" max="11" width="18.7109375" customWidth="1"/>
    <col min="12" max="256" width="10.85546875" customWidth="1"/>
  </cols>
  <sheetData>
    <row r="1" spans="1:11" x14ac:dyDescent="0.25">
      <c r="K1" t="s">
        <v>29</v>
      </c>
    </row>
    <row r="2" spans="1:11" x14ac:dyDescent="0.25">
      <c r="A2" s="180" t="s">
        <v>75</v>
      </c>
      <c r="B2" s="180"/>
      <c r="C2" s="180"/>
      <c r="D2" s="180"/>
      <c r="E2" s="180"/>
      <c r="F2" s="180"/>
      <c r="G2" s="180"/>
      <c r="H2" s="180"/>
      <c r="I2" s="180"/>
      <c r="J2" s="180"/>
    </row>
    <row r="4" spans="1:11" ht="38.25" x14ac:dyDescent="0.25">
      <c r="A4" s="46" t="s">
        <v>0</v>
      </c>
      <c r="B4" s="47" t="s">
        <v>64</v>
      </c>
      <c r="C4" s="47" t="s">
        <v>65</v>
      </c>
      <c r="D4" s="47" t="s">
        <v>66</v>
      </c>
      <c r="E4" s="47" t="s">
        <v>67</v>
      </c>
      <c r="F4" s="47" t="s">
        <v>47</v>
      </c>
      <c r="G4" s="47" t="s">
        <v>68</v>
      </c>
      <c r="H4" s="47" t="s">
        <v>69</v>
      </c>
      <c r="I4" s="47" t="s">
        <v>70</v>
      </c>
      <c r="J4" s="46" t="s">
        <v>71</v>
      </c>
      <c r="K4" s="47" t="s">
        <v>73</v>
      </c>
    </row>
    <row r="5" spans="1:11" s="109" customFormat="1" x14ac:dyDescent="0.25">
      <c r="A5" s="106">
        <v>1</v>
      </c>
      <c r="B5" s="107">
        <v>2</v>
      </c>
      <c r="C5" s="107">
        <v>3</v>
      </c>
      <c r="D5" s="107">
        <v>4</v>
      </c>
      <c r="E5" s="107">
        <v>6</v>
      </c>
      <c r="F5" s="106">
        <v>7</v>
      </c>
      <c r="G5" s="107">
        <v>8</v>
      </c>
      <c r="H5" s="107">
        <v>9</v>
      </c>
      <c r="I5" s="107">
        <v>10</v>
      </c>
      <c r="J5" s="107">
        <v>11</v>
      </c>
      <c r="K5" s="108"/>
    </row>
    <row r="6" spans="1:11" x14ac:dyDescent="0.25">
      <c r="A6" s="181">
        <v>1</v>
      </c>
      <c r="B6" s="182" t="s">
        <v>598</v>
      </c>
      <c r="C6" s="182" t="s">
        <v>583</v>
      </c>
      <c r="D6" s="83"/>
      <c r="E6" s="83" t="s">
        <v>599</v>
      </c>
      <c r="F6" s="84"/>
      <c r="G6" s="85" t="s">
        <v>600</v>
      </c>
      <c r="H6" s="86">
        <v>140</v>
      </c>
      <c r="I6" s="86">
        <v>4</v>
      </c>
      <c r="J6" s="110">
        <v>4</v>
      </c>
      <c r="K6" s="87"/>
    </row>
    <row r="7" spans="1:11" x14ac:dyDescent="0.25">
      <c r="A7" s="181"/>
      <c r="B7" s="182"/>
      <c r="C7" s="182"/>
      <c r="D7" s="83"/>
      <c r="E7" s="83" t="s">
        <v>601</v>
      </c>
      <c r="F7" s="84"/>
      <c r="G7" s="85" t="s">
        <v>600</v>
      </c>
      <c r="H7" s="86">
        <v>140</v>
      </c>
      <c r="I7" s="86">
        <v>29</v>
      </c>
      <c r="J7" s="110">
        <v>29</v>
      </c>
      <c r="K7" s="87"/>
    </row>
    <row r="8" spans="1:11" x14ac:dyDescent="0.25">
      <c r="A8" s="181"/>
      <c r="B8" s="182"/>
      <c r="C8" s="182"/>
      <c r="D8" s="83"/>
      <c r="E8" s="83" t="s">
        <v>602</v>
      </c>
      <c r="F8" s="84"/>
      <c r="G8" s="85" t="s">
        <v>600</v>
      </c>
      <c r="H8" s="86">
        <v>140</v>
      </c>
      <c r="I8" s="86">
        <v>15</v>
      </c>
      <c r="J8" s="110">
        <v>15</v>
      </c>
      <c r="K8" s="87"/>
    </row>
    <row r="9" spans="1:11" x14ac:dyDescent="0.25">
      <c r="A9" s="181"/>
      <c r="B9" s="182"/>
      <c r="C9" s="182"/>
      <c r="D9" s="83"/>
      <c r="E9" s="83" t="s">
        <v>603</v>
      </c>
      <c r="F9" s="84"/>
      <c r="G9" s="85" t="s">
        <v>600</v>
      </c>
      <c r="H9" s="86">
        <v>140</v>
      </c>
      <c r="I9" s="86">
        <v>42</v>
      </c>
      <c r="J9" s="110">
        <v>42</v>
      </c>
      <c r="K9" s="87"/>
    </row>
    <row r="10" spans="1:11" x14ac:dyDescent="0.25">
      <c r="A10" s="181"/>
      <c r="B10" s="182"/>
      <c r="C10" s="182"/>
      <c r="D10" s="83"/>
      <c r="E10" s="83" t="s">
        <v>604</v>
      </c>
      <c r="F10" s="84"/>
      <c r="G10" s="85" t="s">
        <v>600</v>
      </c>
      <c r="H10" s="86">
        <v>140</v>
      </c>
      <c r="I10" s="86">
        <v>13</v>
      </c>
      <c r="J10" s="110">
        <v>13</v>
      </c>
      <c r="K10" s="87"/>
    </row>
    <row r="11" spans="1:11" x14ac:dyDescent="0.25">
      <c r="A11" s="181"/>
      <c r="B11" s="182"/>
      <c r="C11" s="182"/>
      <c r="D11" s="83"/>
      <c r="E11" s="83" t="s">
        <v>605</v>
      </c>
      <c r="F11" s="84"/>
      <c r="G11" s="85" t="s">
        <v>600</v>
      </c>
      <c r="H11" s="86">
        <v>140</v>
      </c>
      <c r="I11" s="86">
        <v>5</v>
      </c>
      <c r="J11" s="110">
        <v>4</v>
      </c>
      <c r="K11" s="87"/>
    </row>
    <row r="12" spans="1:11" x14ac:dyDescent="0.25">
      <c r="A12" s="181"/>
      <c r="B12" s="182"/>
      <c r="C12" s="182"/>
      <c r="D12" s="83"/>
      <c r="E12" s="83" t="s">
        <v>606</v>
      </c>
      <c r="F12" s="84"/>
      <c r="G12" s="85" t="s">
        <v>600</v>
      </c>
      <c r="H12" s="86">
        <v>140</v>
      </c>
      <c r="I12" s="86">
        <v>12</v>
      </c>
      <c r="J12" s="110">
        <v>10</v>
      </c>
      <c r="K12" s="87"/>
    </row>
    <row r="13" spans="1:11" x14ac:dyDescent="0.25">
      <c r="A13" s="181"/>
      <c r="B13" s="182"/>
      <c r="C13" s="182"/>
      <c r="D13" s="83"/>
      <c r="E13" s="83" t="s">
        <v>607</v>
      </c>
      <c r="F13" s="84"/>
      <c r="G13" s="85" t="s">
        <v>600</v>
      </c>
      <c r="H13" s="86">
        <v>140</v>
      </c>
      <c r="I13" s="86">
        <v>11</v>
      </c>
      <c r="J13" s="110">
        <v>12</v>
      </c>
      <c r="K13" s="87"/>
    </row>
    <row r="14" spans="1:11" x14ac:dyDescent="0.25">
      <c r="A14" s="181"/>
      <c r="B14" s="182"/>
      <c r="C14" s="182"/>
      <c r="D14" s="83"/>
      <c r="E14" s="83" t="s">
        <v>608</v>
      </c>
      <c r="F14" s="84"/>
      <c r="G14" s="85" t="s">
        <v>600</v>
      </c>
      <c r="H14" s="86">
        <v>140</v>
      </c>
      <c r="I14" s="86">
        <v>6</v>
      </c>
      <c r="J14" s="110">
        <v>7</v>
      </c>
      <c r="K14" s="87"/>
    </row>
    <row r="15" spans="1:11" x14ac:dyDescent="0.25">
      <c r="A15" s="181"/>
      <c r="B15" s="182"/>
      <c r="C15" s="182"/>
      <c r="D15" s="83"/>
      <c r="E15" s="83" t="s">
        <v>609</v>
      </c>
      <c r="F15" s="84"/>
      <c r="G15" s="85" t="s">
        <v>600</v>
      </c>
      <c r="H15" s="86">
        <v>140</v>
      </c>
      <c r="I15" s="86">
        <v>28</v>
      </c>
      <c r="J15" s="110">
        <v>32</v>
      </c>
      <c r="K15" s="87"/>
    </row>
    <row r="16" spans="1:11" x14ac:dyDescent="0.25">
      <c r="A16" s="181"/>
      <c r="B16" s="182"/>
      <c r="C16" s="182"/>
      <c r="D16" s="83"/>
      <c r="E16" s="83" t="s">
        <v>610</v>
      </c>
      <c r="F16" s="84"/>
      <c r="G16" s="85" t="s">
        <v>600</v>
      </c>
      <c r="H16" s="86">
        <v>140</v>
      </c>
      <c r="I16" s="86">
        <v>72</v>
      </c>
      <c r="J16" s="110">
        <v>70</v>
      </c>
      <c r="K16" s="87"/>
    </row>
    <row r="17" spans="1:11" ht="15.75" customHeight="1" x14ac:dyDescent="0.25">
      <c r="A17" s="86">
        <v>2</v>
      </c>
      <c r="B17" s="83" t="s">
        <v>587</v>
      </c>
      <c r="C17" s="83" t="s">
        <v>611</v>
      </c>
      <c r="D17" s="88"/>
      <c r="E17" s="83" t="s">
        <v>612</v>
      </c>
      <c r="F17" s="84"/>
      <c r="G17" s="85" t="s">
        <v>600</v>
      </c>
      <c r="H17" s="86">
        <v>140</v>
      </c>
      <c r="I17" s="86">
        <v>106</v>
      </c>
      <c r="J17" s="110">
        <v>86</v>
      </c>
      <c r="K17" s="87"/>
    </row>
    <row r="18" spans="1:11" x14ac:dyDescent="0.25">
      <c r="A18" s="171"/>
      <c r="B18" s="174"/>
      <c r="C18" s="177"/>
      <c r="D18" s="83"/>
      <c r="E18" s="89" t="s">
        <v>613</v>
      </c>
      <c r="F18" s="84"/>
      <c r="G18" s="85" t="s">
        <v>600</v>
      </c>
      <c r="H18" s="86">
        <v>140</v>
      </c>
      <c r="I18" s="86">
        <v>13</v>
      </c>
      <c r="J18" s="110">
        <v>13</v>
      </c>
      <c r="K18" s="87"/>
    </row>
    <row r="19" spans="1:11" x14ac:dyDescent="0.25">
      <c r="A19" s="172"/>
      <c r="B19" s="175"/>
      <c r="C19" s="178"/>
      <c r="D19" s="83"/>
      <c r="E19" s="89" t="s">
        <v>614</v>
      </c>
      <c r="F19" s="84"/>
      <c r="G19" s="85" t="s">
        <v>600</v>
      </c>
      <c r="H19" s="86">
        <v>140</v>
      </c>
      <c r="I19" s="86">
        <v>23</v>
      </c>
      <c r="J19" s="110">
        <v>26</v>
      </c>
      <c r="K19" s="87"/>
    </row>
    <row r="20" spans="1:11" x14ac:dyDescent="0.25">
      <c r="A20" s="172"/>
      <c r="B20" s="175"/>
      <c r="C20" s="178"/>
      <c r="D20" s="83"/>
      <c r="E20" s="89" t="s">
        <v>615</v>
      </c>
      <c r="F20" s="84"/>
      <c r="G20" s="85" t="s">
        <v>600</v>
      </c>
      <c r="H20" s="86">
        <v>140</v>
      </c>
      <c r="I20" s="86">
        <v>15</v>
      </c>
      <c r="J20" s="110">
        <v>15</v>
      </c>
      <c r="K20" s="87"/>
    </row>
    <row r="21" spans="1:11" x14ac:dyDescent="0.25">
      <c r="A21" s="172"/>
      <c r="B21" s="175"/>
      <c r="C21" s="178"/>
      <c r="D21" s="83"/>
      <c r="E21" s="89" t="s">
        <v>616</v>
      </c>
      <c r="F21" s="84"/>
      <c r="G21" s="85" t="s">
        <v>600</v>
      </c>
      <c r="H21" s="86">
        <v>140</v>
      </c>
      <c r="I21" s="86">
        <v>7</v>
      </c>
      <c r="J21" s="110">
        <v>7</v>
      </c>
      <c r="K21" s="87"/>
    </row>
    <row r="22" spans="1:11" x14ac:dyDescent="0.25">
      <c r="A22" s="173"/>
      <c r="B22" s="176"/>
      <c r="C22" s="179"/>
      <c r="D22" s="83"/>
      <c r="E22" s="89" t="s">
        <v>617</v>
      </c>
      <c r="F22" s="84"/>
      <c r="G22" s="85" t="s">
        <v>600</v>
      </c>
      <c r="H22" s="86">
        <v>140</v>
      </c>
      <c r="I22" s="86">
        <v>18</v>
      </c>
      <c r="J22" s="110">
        <v>18</v>
      </c>
      <c r="K22" s="87"/>
    </row>
    <row r="23" spans="1:11" x14ac:dyDescent="0.25">
      <c r="A23" s="86">
        <v>3</v>
      </c>
      <c r="B23" s="83" t="s">
        <v>618</v>
      </c>
      <c r="C23" s="83" t="s">
        <v>619</v>
      </c>
      <c r="D23" s="90"/>
      <c r="E23" s="89" t="s">
        <v>620</v>
      </c>
      <c r="F23" s="84"/>
      <c r="G23" s="85" t="s">
        <v>600</v>
      </c>
      <c r="H23" s="86">
        <v>140</v>
      </c>
      <c r="I23" s="86">
        <v>128</v>
      </c>
      <c r="J23" s="110">
        <v>64</v>
      </c>
      <c r="K23" s="87"/>
    </row>
    <row r="24" spans="1:11" x14ac:dyDescent="0.25">
      <c r="A24" s="91"/>
      <c r="B24" s="92"/>
      <c r="C24" s="92"/>
      <c r="D24" s="93"/>
      <c r="E24" s="89" t="s">
        <v>621</v>
      </c>
      <c r="F24" s="84"/>
      <c r="G24" s="85" t="s">
        <v>600</v>
      </c>
      <c r="H24" s="86">
        <v>140</v>
      </c>
      <c r="I24" s="86">
        <v>18</v>
      </c>
      <c r="J24" s="110">
        <v>18</v>
      </c>
      <c r="K24" s="87"/>
    </row>
    <row r="25" spans="1:11" x14ac:dyDescent="0.25">
      <c r="A25" s="91"/>
      <c r="B25" s="92"/>
      <c r="C25" s="92"/>
      <c r="D25" s="93"/>
      <c r="E25" s="89" t="s">
        <v>622</v>
      </c>
      <c r="F25" s="84"/>
      <c r="G25" s="85" t="s">
        <v>600</v>
      </c>
      <c r="H25" s="86">
        <v>140</v>
      </c>
      <c r="I25" s="86">
        <v>10</v>
      </c>
      <c r="J25" s="110">
        <v>11</v>
      </c>
      <c r="K25" s="87"/>
    </row>
    <row r="26" spans="1:11" x14ac:dyDescent="0.25">
      <c r="A26" s="91"/>
      <c r="B26" s="92"/>
      <c r="C26" s="92"/>
      <c r="D26" s="82"/>
      <c r="E26" s="89" t="s">
        <v>623</v>
      </c>
      <c r="F26" s="84"/>
      <c r="G26" s="85" t="s">
        <v>600</v>
      </c>
      <c r="H26" s="86">
        <v>140</v>
      </c>
      <c r="I26" s="86">
        <v>6</v>
      </c>
      <c r="J26" s="110">
        <v>7</v>
      </c>
      <c r="K26" s="87"/>
    </row>
    <row r="27" spans="1:11" x14ac:dyDescent="0.25">
      <c r="A27" s="91"/>
      <c r="B27" s="92"/>
      <c r="C27" s="92"/>
      <c r="D27" s="82"/>
      <c r="E27" s="89" t="s">
        <v>624</v>
      </c>
      <c r="F27" s="84"/>
      <c r="G27" s="85" t="s">
        <v>600</v>
      </c>
      <c r="H27" s="86">
        <v>140</v>
      </c>
      <c r="I27" s="86">
        <v>3</v>
      </c>
      <c r="J27" s="110">
        <v>4</v>
      </c>
      <c r="K27" s="87"/>
    </row>
    <row r="28" spans="1:11" x14ac:dyDescent="0.25">
      <c r="A28" s="91"/>
      <c r="B28" s="92"/>
      <c r="C28" s="92"/>
      <c r="D28" s="90"/>
      <c r="E28" s="89" t="s">
        <v>625</v>
      </c>
      <c r="F28" s="84"/>
      <c r="G28" s="85" t="s">
        <v>600</v>
      </c>
      <c r="H28" s="86">
        <v>140</v>
      </c>
      <c r="I28" s="86">
        <v>5</v>
      </c>
      <c r="J28" s="110">
        <v>4</v>
      </c>
      <c r="K28" s="87"/>
    </row>
    <row r="29" spans="1:11" x14ac:dyDescent="0.25">
      <c r="A29" s="94"/>
      <c r="B29" s="95"/>
      <c r="C29" s="95"/>
      <c r="D29" s="90"/>
      <c r="E29" s="89" t="s">
        <v>626</v>
      </c>
      <c r="F29" s="84"/>
      <c r="G29" s="85" t="s">
        <v>600</v>
      </c>
      <c r="H29" s="86">
        <v>140</v>
      </c>
      <c r="I29" s="86">
        <v>5</v>
      </c>
      <c r="J29" s="110">
        <v>4</v>
      </c>
      <c r="K29" s="87"/>
    </row>
    <row r="30" spans="1:11" x14ac:dyDescent="0.25">
      <c r="A30" s="96">
        <v>4</v>
      </c>
      <c r="B30" s="95" t="s">
        <v>594</v>
      </c>
      <c r="C30" s="95" t="s">
        <v>627</v>
      </c>
      <c r="D30" s="97"/>
      <c r="E30" s="83" t="s">
        <v>628</v>
      </c>
      <c r="F30" s="84"/>
      <c r="G30" s="85" t="s">
        <v>600</v>
      </c>
      <c r="H30" s="86">
        <v>140</v>
      </c>
      <c r="I30" s="86">
        <v>103</v>
      </c>
      <c r="J30" s="110">
        <v>106</v>
      </c>
      <c r="K30" s="87"/>
    </row>
    <row r="31" spans="1:11" x14ac:dyDescent="0.25">
      <c r="A31" s="98"/>
      <c r="B31" s="99"/>
      <c r="C31" s="100"/>
      <c r="D31" s="90"/>
      <c r="E31" s="83" t="s">
        <v>629</v>
      </c>
      <c r="F31" s="84"/>
      <c r="G31" s="85" t="s">
        <v>600</v>
      </c>
      <c r="H31" s="86">
        <v>140</v>
      </c>
      <c r="I31" s="86">
        <v>16</v>
      </c>
      <c r="J31" s="110">
        <v>16</v>
      </c>
      <c r="K31" s="87"/>
    </row>
    <row r="32" spans="1:11" x14ac:dyDescent="0.25">
      <c r="A32" s="91"/>
      <c r="B32" s="100"/>
      <c r="C32" s="92"/>
      <c r="D32" s="97"/>
      <c r="E32" s="83" t="s">
        <v>630</v>
      </c>
      <c r="F32" s="84"/>
      <c r="G32" s="85" t="s">
        <v>600</v>
      </c>
      <c r="H32" s="86">
        <v>140</v>
      </c>
      <c r="I32" s="86">
        <v>2</v>
      </c>
      <c r="J32" s="110">
        <v>0</v>
      </c>
      <c r="K32" s="87"/>
    </row>
    <row r="33" spans="1:11" x14ac:dyDescent="0.25">
      <c r="A33" s="91"/>
      <c r="B33" s="100"/>
      <c r="C33" s="92"/>
      <c r="D33" s="97"/>
      <c r="E33" s="83" t="s">
        <v>631</v>
      </c>
      <c r="F33" s="84"/>
      <c r="G33" s="85" t="s">
        <v>600</v>
      </c>
      <c r="H33" s="86">
        <v>140</v>
      </c>
      <c r="I33" s="86">
        <v>38</v>
      </c>
      <c r="J33" s="110">
        <v>38</v>
      </c>
      <c r="K33" s="87"/>
    </row>
    <row r="34" spans="1:11" x14ac:dyDescent="0.25">
      <c r="A34" s="91"/>
      <c r="B34" s="100"/>
      <c r="C34" s="92"/>
      <c r="D34" s="97"/>
      <c r="E34" s="83" t="s">
        <v>632</v>
      </c>
      <c r="F34" s="84"/>
      <c r="G34" s="85" t="s">
        <v>600</v>
      </c>
      <c r="H34" s="86">
        <v>140</v>
      </c>
      <c r="I34" s="86">
        <v>11</v>
      </c>
      <c r="J34" s="110">
        <v>13</v>
      </c>
      <c r="K34" s="87"/>
    </row>
    <row r="35" spans="1:11" x14ac:dyDescent="0.25">
      <c r="A35" s="91"/>
      <c r="B35" s="100"/>
      <c r="C35" s="92"/>
      <c r="D35" s="97"/>
      <c r="E35" s="83" t="s">
        <v>633</v>
      </c>
      <c r="F35" s="84"/>
      <c r="G35" s="85" t="s">
        <v>600</v>
      </c>
      <c r="H35" s="86">
        <v>140</v>
      </c>
      <c r="I35" s="86">
        <v>11</v>
      </c>
      <c r="J35" s="110">
        <v>11</v>
      </c>
      <c r="K35" s="87"/>
    </row>
    <row r="36" spans="1:11" ht="16.5" customHeight="1" x14ac:dyDescent="0.25">
      <c r="A36" s="96">
        <v>5</v>
      </c>
      <c r="B36" s="101" t="s">
        <v>593</v>
      </c>
      <c r="C36" s="95" t="s">
        <v>634</v>
      </c>
      <c r="D36" s="97"/>
      <c r="E36" s="83" t="s">
        <v>635</v>
      </c>
      <c r="F36" s="84"/>
      <c r="G36" s="85" t="s">
        <v>600</v>
      </c>
      <c r="H36" s="86">
        <v>140</v>
      </c>
      <c r="I36" s="86">
        <v>88</v>
      </c>
      <c r="J36" s="110">
        <v>46</v>
      </c>
      <c r="K36" s="87"/>
    </row>
    <row r="37" spans="1:11" x14ac:dyDescent="0.25">
      <c r="A37" s="98"/>
      <c r="B37" s="100"/>
      <c r="C37" s="102"/>
      <c r="D37" s="97"/>
      <c r="E37" s="83" t="s">
        <v>636</v>
      </c>
      <c r="F37" s="84"/>
      <c r="G37" s="85" t="s">
        <v>600</v>
      </c>
      <c r="H37" s="86">
        <v>140</v>
      </c>
      <c r="I37" s="86">
        <v>7</v>
      </c>
      <c r="J37" s="110">
        <v>7</v>
      </c>
      <c r="K37" s="87"/>
    </row>
    <row r="38" spans="1:11" x14ac:dyDescent="0.25">
      <c r="A38" s="91"/>
      <c r="B38" s="100"/>
      <c r="C38" s="92"/>
      <c r="D38" s="97"/>
      <c r="E38" s="83" t="s">
        <v>637</v>
      </c>
      <c r="F38" s="84"/>
      <c r="G38" s="85" t="s">
        <v>600</v>
      </c>
      <c r="H38" s="86">
        <v>140</v>
      </c>
      <c r="I38" s="86">
        <v>17</v>
      </c>
      <c r="J38" s="110">
        <v>17</v>
      </c>
      <c r="K38" s="87"/>
    </row>
    <row r="39" spans="1:11" x14ac:dyDescent="0.25">
      <c r="A39" s="91"/>
      <c r="B39" s="100"/>
      <c r="C39" s="92"/>
      <c r="D39" s="97"/>
      <c r="E39" s="83" t="s">
        <v>638</v>
      </c>
      <c r="F39" s="84"/>
      <c r="G39" s="85" t="s">
        <v>600</v>
      </c>
      <c r="H39" s="86">
        <v>140</v>
      </c>
      <c r="I39" s="86">
        <v>10</v>
      </c>
      <c r="J39" s="110">
        <v>9</v>
      </c>
      <c r="K39" s="87"/>
    </row>
    <row r="40" spans="1:11" x14ac:dyDescent="0.25">
      <c r="A40" s="96"/>
      <c r="B40" s="101"/>
      <c r="C40" s="95"/>
      <c r="D40" s="97"/>
      <c r="E40" s="83" t="s">
        <v>639</v>
      </c>
      <c r="F40" s="84"/>
      <c r="G40" s="85" t="s">
        <v>600</v>
      </c>
      <c r="H40" s="86">
        <v>140</v>
      </c>
      <c r="I40" s="86">
        <v>15</v>
      </c>
      <c r="J40" s="110">
        <v>13</v>
      </c>
      <c r="K40" s="87"/>
    </row>
    <row r="41" spans="1:11" ht="16.5" customHeight="1" x14ac:dyDescent="0.25">
      <c r="A41" s="96">
        <v>6</v>
      </c>
      <c r="B41" s="95" t="s">
        <v>640</v>
      </c>
      <c r="C41" s="95" t="s">
        <v>641</v>
      </c>
      <c r="D41" s="97"/>
      <c r="E41" s="83" t="s">
        <v>642</v>
      </c>
      <c r="F41" s="84"/>
      <c r="G41" s="85" t="s">
        <v>600</v>
      </c>
      <c r="H41" s="86">
        <v>140</v>
      </c>
      <c r="I41" s="86">
        <v>11</v>
      </c>
      <c r="J41" s="110">
        <v>43</v>
      </c>
      <c r="K41" s="87"/>
    </row>
    <row r="42" spans="1:11" x14ac:dyDescent="0.25">
      <c r="A42" s="98"/>
      <c r="B42" s="100"/>
      <c r="C42" s="102"/>
      <c r="D42" s="97"/>
      <c r="E42" s="83" t="s">
        <v>643</v>
      </c>
      <c r="F42" s="84"/>
      <c r="G42" s="85" t="s">
        <v>600</v>
      </c>
      <c r="H42" s="86">
        <v>140</v>
      </c>
      <c r="I42" s="86">
        <v>29</v>
      </c>
      <c r="J42" s="110">
        <v>29</v>
      </c>
      <c r="K42" s="87"/>
    </row>
    <row r="43" spans="1:11" x14ac:dyDescent="0.25">
      <c r="A43" s="91"/>
      <c r="B43" s="100"/>
      <c r="C43" s="92"/>
      <c r="D43" s="97"/>
      <c r="E43" s="83" t="s">
        <v>644</v>
      </c>
      <c r="F43" s="84"/>
      <c r="G43" s="85" t="s">
        <v>600</v>
      </c>
      <c r="H43" s="86">
        <v>140</v>
      </c>
      <c r="I43" s="86">
        <v>18</v>
      </c>
      <c r="J43" s="110">
        <v>16</v>
      </c>
      <c r="K43" s="87"/>
    </row>
    <row r="44" spans="1:11" x14ac:dyDescent="0.25">
      <c r="A44" s="91"/>
      <c r="B44" s="100"/>
      <c r="C44" s="92"/>
      <c r="D44" s="97"/>
      <c r="E44" s="83" t="s">
        <v>645</v>
      </c>
      <c r="F44" s="84"/>
      <c r="G44" s="85" t="s">
        <v>600</v>
      </c>
      <c r="H44" s="86">
        <v>140</v>
      </c>
      <c r="I44" s="86">
        <v>6</v>
      </c>
      <c r="J44" s="110">
        <v>6</v>
      </c>
      <c r="K44" s="87"/>
    </row>
    <row r="45" spans="1:11" x14ac:dyDescent="0.25">
      <c r="A45" s="91"/>
      <c r="B45" s="100"/>
      <c r="C45" s="92"/>
      <c r="D45" s="97"/>
      <c r="E45" s="83" t="s">
        <v>646</v>
      </c>
      <c r="F45" s="84"/>
      <c r="G45" s="85" t="s">
        <v>600</v>
      </c>
      <c r="H45" s="86"/>
      <c r="I45" s="86">
        <v>0</v>
      </c>
      <c r="J45" s="110">
        <v>5</v>
      </c>
      <c r="K45" s="87"/>
    </row>
    <row r="46" spans="1:11" x14ac:dyDescent="0.25">
      <c r="A46" s="91"/>
      <c r="B46" s="100"/>
      <c r="C46" s="92"/>
      <c r="D46" s="97"/>
      <c r="E46" s="83" t="s">
        <v>647</v>
      </c>
      <c r="F46" s="84"/>
      <c r="G46" s="85" t="s">
        <v>600</v>
      </c>
      <c r="H46" s="86">
        <v>140</v>
      </c>
      <c r="I46" s="86">
        <v>38</v>
      </c>
      <c r="J46" s="110">
        <v>44</v>
      </c>
      <c r="K46" s="87"/>
    </row>
    <row r="47" spans="1:11" x14ac:dyDescent="0.25">
      <c r="A47" s="91"/>
      <c r="B47" s="100"/>
      <c r="C47" s="92"/>
      <c r="D47" s="97"/>
      <c r="E47" s="83" t="s">
        <v>648</v>
      </c>
      <c r="F47" s="84"/>
      <c r="G47" s="85" t="s">
        <v>600</v>
      </c>
      <c r="H47" s="86">
        <v>140</v>
      </c>
      <c r="I47" s="86">
        <v>12</v>
      </c>
      <c r="J47" s="110">
        <v>13</v>
      </c>
      <c r="K47" s="87"/>
    </row>
    <row r="48" spans="1:11" x14ac:dyDescent="0.25">
      <c r="A48" s="96"/>
      <c r="B48" s="101"/>
      <c r="C48" s="95"/>
      <c r="D48" s="97"/>
      <c r="E48" s="83" t="s">
        <v>649</v>
      </c>
      <c r="F48" s="84"/>
      <c r="G48" s="85" t="s">
        <v>600</v>
      </c>
      <c r="H48" s="86">
        <v>140</v>
      </c>
      <c r="I48" s="86">
        <v>15</v>
      </c>
      <c r="J48" s="110">
        <v>16</v>
      </c>
      <c r="K48" s="87"/>
    </row>
    <row r="49" spans="1:11" ht="17.25" customHeight="1" x14ac:dyDescent="0.25">
      <c r="A49" s="96">
        <v>7</v>
      </c>
      <c r="B49" s="95" t="s">
        <v>596</v>
      </c>
      <c r="C49" s="101" t="s">
        <v>650</v>
      </c>
      <c r="D49" s="90"/>
      <c r="E49" s="83" t="s">
        <v>651</v>
      </c>
      <c r="F49" s="84"/>
      <c r="G49" s="85" t="s">
        <v>600</v>
      </c>
      <c r="H49" s="86">
        <v>140</v>
      </c>
      <c r="I49" s="86">
        <v>54</v>
      </c>
      <c r="J49" s="110">
        <v>20</v>
      </c>
      <c r="K49" s="87"/>
    </row>
    <row r="50" spans="1:11" x14ac:dyDescent="0.25">
      <c r="A50" s="98"/>
      <c r="B50" s="100"/>
      <c r="C50" s="102"/>
      <c r="D50" s="97"/>
      <c r="E50" s="83" t="s">
        <v>652</v>
      </c>
      <c r="F50" s="84"/>
      <c r="G50" s="85" t="s">
        <v>600</v>
      </c>
      <c r="H50" s="86">
        <v>140</v>
      </c>
      <c r="I50" s="86">
        <v>42</v>
      </c>
      <c r="J50" s="110">
        <v>42</v>
      </c>
      <c r="K50" s="87"/>
    </row>
    <row r="51" spans="1:11" x14ac:dyDescent="0.25">
      <c r="A51" s="91"/>
      <c r="B51" s="100"/>
      <c r="C51" s="92"/>
      <c r="D51" s="97"/>
      <c r="E51" s="83" t="s">
        <v>653</v>
      </c>
      <c r="F51" s="84"/>
      <c r="G51" s="85" t="s">
        <v>600</v>
      </c>
      <c r="H51" s="86">
        <v>140</v>
      </c>
      <c r="I51" s="86">
        <v>6</v>
      </c>
      <c r="J51" s="110">
        <v>6</v>
      </c>
      <c r="K51" s="87"/>
    </row>
    <row r="52" spans="1:11" x14ac:dyDescent="0.25">
      <c r="A52" s="91"/>
      <c r="B52" s="100"/>
      <c r="C52" s="92"/>
      <c r="D52" s="97"/>
      <c r="E52" s="83" t="s">
        <v>654</v>
      </c>
      <c r="F52" s="84"/>
      <c r="G52" s="85" t="s">
        <v>600</v>
      </c>
      <c r="H52" s="86">
        <v>140</v>
      </c>
      <c r="I52" s="86">
        <v>5</v>
      </c>
      <c r="J52" s="110">
        <v>5</v>
      </c>
      <c r="K52" s="87"/>
    </row>
    <row r="53" spans="1:11" x14ac:dyDescent="0.25">
      <c r="A53" s="91"/>
      <c r="B53" s="100"/>
      <c r="C53" s="92"/>
      <c r="D53" s="97"/>
      <c r="E53" s="83" t="s">
        <v>655</v>
      </c>
      <c r="F53" s="84"/>
      <c r="G53" s="85" t="s">
        <v>600</v>
      </c>
      <c r="H53" s="86">
        <v>140</v>
      </c>
      <c r="I53" s="86">
        <v>6</v>
      </c>
      <c r="J53" s="110">
        <v>5</v>
      </c>
      <c r="K53" s="87"/>
    </row>
    <row r="54" spans="1:11" ht="18" customHeight="1" x14ac:dyDescent="0.25">
      <c r="A54" s="96">
        <v>8</v>
      </c>
      <c r="B54" s="101" t="s">
        <v>595</v>
      </c>
      <c r="C54" s="95" t="s">
        <v>656</v>
      </c>
      <c r="D54" s="97"/>
      <c r="E54" s="83" t="s">
        <v>657</v>
      </c>
      <c r="F54" s="84"/>
      <c r="G54" s="85" t="s">
        <v>600</v>
      </c>
      <c r="H54" s="86">
        <v>140</v>
      </c>
      <c r="I54" s="86">
        <v>31</v>
      </c>
      <c r="J54" s="110">
        <v>32</v>
      </c>
      <c r="K54" s="87"/>
    </row>
    <row r="55" spans="1:11" x14ac:dyDescent="0.25">
      <c r="A55" s="91"/>
      <c r="B55" s="100"/>
      <c r="C55" s="102"/>
      <c r="D55" s="97"/>
      <c r="E55" s="83" t="s">
        <v>658</v>
      </c>
      <c r="F55" s="84"/>
      <c r="G55" s="85" t="s">
        <v>600</v>
      </c>
      <c r="H55" s="86">
        <v>140</v>
      </c>
      <c r="I55" s="86">
        <v>2</v>
      </c>
      <c r="J55" s="110">
        <v>2</v>
      </c>
      <c r="K55" s="87"/>
    </row>
    <row r="56" spans="1:11" x14ac:dyDescent="0.25">
      <c r="A56" s="91"/>
      <c r="B56" s="100"/>
      <c r="C56" s="92"/>
      <c r="D56" s="97"/>
      <c r="E56" s="83" t="s">
        <v>659</v>
      </c>
      <c r="F56" s="84"/>
      <c r="G56" s="85" t="s">
        <v>600</v>
      </c>
      <c r="H56" s="86">
        <v>140</v>
      </c>
      <c r="I56" s="86">
        <v>10</v>
      </c>
      <c r="J56" s="110">
        <v>12</v>
      </c>
      <c r="K56" s="87"/>
    </row>
    <row r="57" spans="1:11" x14ac:dyDescent="0.25">
      <c r="A57" s="91"/>
      <c r="B57" s="100"/>
      <c r="C57" s="92"/>
      <c r="D57" s="97"/>
      <c r="E57" s="83" t="s">
        <v>660</v>
      </c>
      <c r="F57" s="84"/>
      <c r="G57" s="85" t="s">
        <v>600</v>
      </c>
      <c r="H57" s="86">
        <v>140</v>
      </c>
      <c r="I57" s="86">
        <v>29</v>
      </c>
      <c r="J57" s="110">
        <v>31</v>
      </c>
      <c r="K57" s="87"/>
    </row>
    <row r="58" spans="1:11" x14ac:dyDescent="0.25">
      <c r="A58" s="91"/>
      <c r="B58" s="100"/>
      <c r="C58" s="92"/>
      <c r="D58" s="97"/>
      <c r="E58" s="83" t="s">
        <v>661</v>
      </c>
      <c r="F58" s="84"/>
      <c r="G58" s="85" t="s">
        <v>600</v>
      </c>
      <c r="H58" s="86">
        <v>140</v>
      </c>
      <c r="I58" s="86">
        <v>10</v>
      </c>
      <c r="J58" s="110">
        <v>10</v>
      </c>
      <c r="K58" s="87"/>
    </row>
    <row r="59" spans="1:11" x14ac:dyDescent="0.25">
      <c r="A59" s="91"/>
      <c r="B59" s="100"/>
      <c r="C59" s="92"/>
      <c r="D59" s="97"/>
      <c r="E59" s="83" t="s">
        <v>662</v>
      </c>
      <c r="F59" s="84"/>
      <c r="G59" s="85" t="s">
        <v>600</v>
      </c>
      <c r="H59" s="86">
        <v>140</v>
      </c>
      <c r="I59" s="86">
        <v>17</v>
      </c>
      <c r="J59" s="110">
        <v>17</v>
      </c>
      <c r="K59" s="87"/>
    </row>
    <row r="60" spans="1:11" x14ac:dyDescent="0.25">
      <c r="A60" s="91"/>
      <c r="B60" s="100"/>
      <c r="C60" s="92"/>
      <c r="D60" s="97"/>
      <c r="E60" s="83" t="s">
        <v>663</v>
      </c>
      <c r="F60" s="84"/>
      <c r="G60" s="85" t="s">
        <v>600</v>
      </c>
      <c r="H60" s="86">
        <v>140</v>
      </c>
      <c r="I60" s="86">
        <v>10</v>
      </c>
      <c r="J60" s="110">
        <v>10</v>
      </c>
      <c r="K60" s="87"/>
    </row>
    <row r="61" spans="1:11" x14ac:dyDescent="0.25">
      <c r="A61" s="96"/>
      <c r="B61" s="95"/>
      <c r="C61" s="95"/>
      <c r="D61" s="97"/>
      <c r="E61" s="83" t="s">
        <v>664</v>
      </c>
      <c r="F61" s="84"/>
      <c r="G61" s="85" t="s">
        <v>600</v>
      </c>
      <c r="H61" s="86">
        <v>140</v>
      </c>
      <c r="I61" s="86">
        <v>5</v>
      </c>
      <c r="J61" s="110">
        <v>4</v>
      </c>
      <c r="K61" s="87"/>
    </row>
    <row r="62" spans="1:11" ht="24.75" customHeight="1" x14ac:dyDescent="0.25">
      <c r="A62" s="96">
        <v>9</v>
      </c>
      <c r="B62" s="95" t="s">
        <v>592</v>
      </c>
      <c r="C62" s="101" t="s">
        <v>665</v>
      </c>
      <c r="D62" s="90"/>
      <c r="E62" s="83" t="s">
        <v>666</v>
      </c>
      <c r="F62" s="84"/>
      <c r="G62" s="85" t="s">
        <v>600</v>
      </c>
      <c r="H62" s="86">
        <v>140</v>
      </c>
      <c r="I62" s="86">
        <v>67</v>
      </c>
      <c r="J62" s="110">
        <v>67</v>
      </c>
      <c r="K62" s="87"/>
    </row>
    <row r="63" spans="1:11" x14ac:dyDescent="0.25">
      <c r="A63" s="103"/>
      <c r="B63" s="92"/>
      <c r="C63" s="100"/>
      <c r="D63" s="90"/>
      <c r="E63" s="83" t="s">
        <v>667</v>
      </c>
      <c r="F63" s="84"/>
      <c r="G63" s="85" t="s">
        <v>600</v>
      </c>
      <c r="H63" s="86">
        <v>140</v>
      </c>
      <c r="I63" s="86">
        <v>12</v>
      </c>
      <c r="J63" s="110">
        <v>13</v>
      </c>
      <c r="K63" s="87"/>
    </row>
    <row r="64" spans="1:11" x14ac:dyDescent="0.25">
      <c r="A64" s="91"/>
      <c r="B64" s="100"/>
      <c r="C64" s="92"/>
      <c r="D64" s="97"/>
      <c r="E64" s="83" t="s">
        <v>668</v>
      </c>
      <c r="F64" s="84"/>
      <c r="G64" s="85" t="s">
        <v>600</v>
      </c>
      <c r="H64" s="86">
        <v>140</v>
      </c>
      <c r="I64" s="86">
        <v>10</v>
      </c>
      <c r="J64" s="110">
        <v>8</v>
      </c>
      <c r="K64" s="87"/>
    </row>
    <row r="65" spans="1:11" x14ac:dyDescent="0.25">
      <c r="A65" s="91"/>
      <c r="B65" s="100"/>
      <c r="C65" s="92"/>
      <c r="D65" s="97"/>
      <c r="E65" s="83" t="s">
        <v>669</v>
      </c>
      <c r="F65" s="84"/>
      <c r="G65" s="85" t="s">
        <v>600</v>
      </c>
      <c r="H65" s="86">
        <v>140</v>
      </c>
      <c r="I65" s="86">
        <v>10</v>
      </c>
      <c r="J65" s="110">
        <v>11</v>
      </c>
      <c r="K65" s="87"/>
    </row>
    <row r="66" spans="1:11" x14ac:dyDescent="0.25">
      <c r="A66" s="91"/>
      <c r="B66" s="100"/>
      <c r="C66" s="92"/>
      <c r="D66" s="97"/>
      <c r="E66" s="83" t="s">
        <v>670</v>
      </c>
      <c r="F66" s="84"/>
      <c r="G66" s="85" t="s">
        <v>600</v>
      </c>
      <c r="H66" s="86">
        <v>140</v>
      </c>
      <c r="I66" s="86">
        <v>9</v>
      </c>
      <c r="J66" s="110">
        <v>10</v>
      </c>
      <c r="K66" s="87"/>
    </row>
    <row r="67" spans="1:11" x14ac:dyDescent="0.25">
      <c r="A67" s="91"/>
      <c r="B67" s="100"/>
      <c r="C67" s="92"/>
      <c r="D67" s="97"/>
      <c r="E67" s="83" t="s">
        <v>671</v>
      </c>
      <c r="F67" s="84"/>
      <c r="G67" s="85" t="s">
        <v>600</v>
      </c>
      <c r="H67" s="86">
        <v>140</v>
      </c>
      <c r="I67" s="86">
        <v>9</v>
      </c>
      <c r="J67" s="110">
        <v>10</v>
      </c>
      <c r="K67" s="87"/>
    </row>
    <row r="68" spans="1:11" x14ac:dyDescent="0.25">
      <c r="A68" s="91"/>
      <c r="B68" s="100"/>
      <c r="C68" s="92"/>
      <c r="D68" s="97"/>
      <c r="E68" s="83" t="s">
        <v>672</v>
      </c>
      <c r="F68" s="84"/>
      <c r="G68" s="85" t="s">
        <v>600</v>
      </c>
      <c r="H68" s="86">
        <v>140</v>
      </c>
      <c r="I68" s="86">
        <v>25</v>
      </c>
      <c r="J68" s="110">
        <v>27</v>
      </c>
      <c r="K68" s="87"/>
    </row>
    <row r="69" spans="1:11" x14ac:dyDescent="0.25">
      <c r="A69" s="96"/>
      <c r="B69" s="95"/>
      <c r="C69" s="101"/>
      <c r="D69" s="90"/>
      <c r="E69" s="83" t="s">
        <v>673</v>
      </c>
      <c r="F69" s="84"/>
      <c r="G69" s="85" t="s">
        <v>600</v>
      </c>
      <c r="H69" s="86">
        <v>140</v>
      </c>
      <c r="I69" s="86">
        <v>25</v>
      </c>
      <c r="J69" s="110">
        <v>27</v>
      </c>
      <c r="K69" s="87"/>
    </row>
    <row r="70" spans="1:11" x14ac:dyDescent="0.25">
      <c r="A70" s="86">
        <v>10</v>
      </c>
      <c r="B70" s="89" t="s">
        <v>597</v>
      </c>
      <c r="C70" s="83" t="s">
        <v>674</v>
      </c>
      <c r="D70" s="97"/>
      <c r="E70" s="83" t="s">
        <v>675</v>
      </c>
      <c r="F70" s="84"/>
      <c r="G70" s="85" t="s">
        <v>600</v>
      </c>
      <c r="H70" s="86">
        <v>140</v>
      </c>
      <c r="I70" s="86">
        <v>66</v>
      </c>
      <c r="J70" s="110">
        <v>65</v>
      </c>
      <c r="K70" s="87"/>
    </row>
    <row r="71" spans="1:11" x14ac:dyDescent="0.25">
      <c r="A71" s="91"/>
      <c r="B71" s="100"/>
      <c r="C71" s="92"/>
      <c r="D71" s="97"/>
      <c r="E71" s="83" t="s">
        <v>676</v>
      </c>
      <c r="F71" s="84"/>
      <c r="G71" s="85" t="s">
        <v>600</v>
      </c>
      <c r="H71" s="86">
        <v>140</v>
      </c>
      <c r="I71" s="86">
        <v>52</v>
      </c>
      <c r="J71" s="110">
        <v>52</v>
      </c>
      <c r="K71" s="87"/>
    </row>
    <row r="72" spans="1:11" x14ac:dyDescent="0.25">
      <c r="A72" s="91"/>
      <c r="B72" s="100"/>
      <c r="C72" s="92"/>
      <c r="D72" s="97"/>
      <c r="E72" s="83" t="s">
        <v>677</v>
      </c>
      <c r="F72" s="84"/>
      <c r="G72" s="85" t="s">
        <v>600</v>
      </c>
      <c r="H72" s="86">
        <v>140</v>
      </c>
      <c r="I72" s="86">
        <v>9</v>
      </c>
      <c r="J72" s="110">
        <v>9</v>
      </c>
      <c r="K72" s="87"/>
    </row>
    <row r="73" spans="1:11" x14ac:dyDescent="0.25">
      <c r="A73" s="91"/>
      <c r="B73" s="100"/>
      <c r="C73" s="92"/>
      <c r="D73" s="97"/>
      <c r="E73" s="83" t="s">
        <v>678</v>
      </c>
      <c r="F73" s="84"/>
      <c r="G73" s="85" t="s">
        <v>600</v>
      </c>
      <c r="H73" s="86">
        <v>140</v>
      </c>
      <c r="I73" s="86">
        <v>13</v>
      </c>
      <c r="J73" s="110">
        <v>16</v>
      </c>
      <c r="K73" s="87"/>
    </row>
    <row r="74" spans="1:11" x14ac:dyDescent="0.25">
      <c r="A74" s="91"/>
      <c r="B74" s="100"/>
      <c r="C74" s="92"/>
      <c r="D74" s="97"/>
      <c r="E74" s="83" t="s">
        <v>679</v>
      </c>
      <c r="F74" s="84"/>
      <c r="G74" s="85" t="s">
        <v>600</v>
      </c>
      <c r="H74" s="86">
        <v>140</v>
      </c>
      <c r="I74" s="86">
        <v>18</v>
      </c>
      <c r="J74" s="110">
        <v>18</v>
      </c>
      <c r="K74" s="87"/>
    </row>
    <row r="75" spans="1:11" x14ac:dyDescent="0.25">
      <c r="A75" s="96"/>
      <c r="B75" s="101"/>
      <c r="C75" s="95"/>
      <c r="D75" s="97"/>
      <c r="E75" s="83" t="s">
        <v>680</v>
      </c>
      <c r="F75" s="84"/>
      <c r="G75" s="85" t="s">
        <v>600</v>
      </c>
      <c r="H75" s="86">
        <v>60</v>
      </c>
      <c r="I75" s="86">
        <v>42</v>
      </c>
      <c r="J75" s="110">
        <v>21</v>
      </c>
      <c r="K75" s="87"/>
    </row>
    <row r="76" spans="1:11" ht="18.75" customHeight="1" x14ac:dyDescent="0.25">
      <c r="A76" s="86">
        <v>11</v>
      </c>
      <c r="B76" s="89" t="s">
        <v>681</v>
      </c>
      <c r="C76" s="83" t="s">
        <v>682</v>
      </c>
      <c r="D76" s="97"/>
      <c r="E76" s="83" t="s">
        <v>683</v>
      </c>
      <c r="F76" s="84"/>
      <c r="G76" s="85" t="s">
        <v>600</v>
      </c>
      <c r="H76" s="86">
        <v>140</v>
      </c>
      <c r="I76" s="86">
        <v>32</v>
      </c>
      <c r="J76" s="110">
        <v>32</v>
      </c>
      <c r="K76" s="87"/>
    </row>
    <row r="77" spans="1:11" x14ac:dyDescent="0.25">
      <c r="A77" s="91"/>
      <c r="B77" s="100"/>
      <c r="C77" s="92"/>
      <c r="D77" s="97"/>
      <c r="E77" s="83" t="s">
        <v>684</v>
      </c>
      <c r="F77" s="84"/>
      <c r="G77" s="85" t="s">
        <v>600</v>
      </c>
      <c r="H77" s="86">
        <v>140</v>
      </c>
      <c r="I77" s="86">
        <v>31</v>
      </c>
      <c r="J77" s="110">
        <v>31</v>
      </c>
      <c r="K77" s="87"/>
    </row>
    <row r="78" spans="1:11" x14ac:dyDescent="0.25">
      <c r="A78" s="91"/>
      <c r="B78" s="100"/>
      <c r="C78" s="92"/>
      <c r="D78" s="97"/>
      <c r="E78" s="83" t="s">
        <v>685</v>
      </c>
      <c r="F78" s="84"/>
      <c r="G78" s="85" t="s">
        <v>600</v>
      </c>
      <c r="H78" s="86">
        <v>140</v>
      </c>
      <c r="I78" s="86">
        <v>5</v>
      </c>
      <c r="J78" s="110">
        <v>5</v>
      </c>
      <c r="K78" s="87"/>
    </row>
    <row r="79" spans="1:11" x14ac:dyDescent="0.25">
      <c r="A79" s="91"/>
      <c r="B79" s="100"/>
      <c r="C79" s="92"/>
      <c r="D79" s="97"/>
      <c r="E79" s="83" t="s">
        <v>686</v>
      </c>
      <c r="F79" s="84"/>
      <c r="G79" s="85" t="s">
        <v>600</v>
      </c>
      <c r="H79" s="86">
        <v>140</v>
      </c>
      <c r="I79" s="86">
        <v>13</v>
      </c>
      <c r="J79" s="110">
        <v>13</v>
      </c>
      <c r="K79" s="87"/>
    </row>
    <row r="80" spans="1:11" x14ac:dyDescent="0.25">
      <c r="A80" s="96"/>
      <c r="B80" s="101"/>
      <c r="C80" s="95"/>
      <c r="D80" s="97"/>
      <c r="E80" s="83" t="s">
        <v>687</v>
      </c>
      <c r="F80" s="84"/>
      <c r="G80" s="85" t="s">
        <v>600</v>
      </c>
      <c r="H80" s="86">
        <v>140</v>
      </c>
      <c r="I80" s="86">
        <v>2</v>
      </c>
      <c r="J80" s="110">
        <v>3</v>
      </c>
      <c r="K80" s="87"/>
    </row>
    <row r="81" spans="1:11" ht="25.5" x14ac:dyDescent="0.25">
      <c r="A81" s="96">
        <v>12</v>
      </c>
      <c r="B81" s="95" t="s">
        <v>588</v>
      </c>
      <c r="C81" s="95" t="s">
        <v>688</v>
      </c>
      <c r="D81" s="97"/>
      <c r="E81" s="83" t="s">
        <v>689</v>
      </c>
      <c r="F81" s="84"/>
      <c r="G81" s="85" t="s">
        <v>600</v>
      </c>
      <c r="H81" s="86">
        <v>140</v>
      </c>
      <c r="I81" s="86">
        <v>39</v>
      </c>
      <c r="J81" s="110">
        <v>37</v>
      </c>
      <c r="K81" s="87"/>
    </row>
    <row r="82" spans="1:11" x14ac:dyDescent="0.25">
      <c r="A82" s="98"/>
      <c r="B82" s="102"/>
      <c r="C82" s="102"/>
      <c r="D82" s="90"/>
      <c r="E82" s="83" t="s">
        <v>690</v>
      </c>
      <c r="F82" s="84"/>
      <c r="G82" s="85" t="s">
        <v>600</v>
      </c>
      <c r="H82" s="86">
        <v>140</v>
      </c>
      <c r="I82" s="86">
        <v>32</v>
      </c>
      <c r="J82" s="110">
        <v>32</v>
      </c>
      <c r="K82" s="87"/>
    </row>
    <row r="83" spans="1:11" x14ac:dyDescent="0.25">
      <c r="A83" s="96"/>
      <c r="B83" s="95"/>
      <c r="C83" s="101"/>
      <c r="D83" s="90"/>
      <c r="E83" s="83" t="s">
        <v>691</v>
      </c>
      <c r="F83" s="84"/>
      <c r="G83" s="85" t="s">
        <v>600</v>
      </c>
      <c r="H83" s="86">
        <v>140</v>
      </c>
      <c r="I83" s="86">
        <v>9</v>
      </c>
      <c r="J83" s="110">
        <v>11</v>
      </c>
      <c r="K83" s="87"/>
    </row>
    <row r="84" spans="1:11" x14ac:dyDescent="0.25">
      <c r="A84" s="86">
        <v>13</v>
      </c>
      <c r="B84" s="89" t="s">
        <v>692</v>
      </c>
      <c r="C84" s="89" t="s">
        <v>693</v>
      </c>
      <c r="D84" s="90"/>
      <c r="E84" s="83" t="s">
        <v>694</v>
      </c>
      <c r="F84" s="84"/>
      <c r="G84" s="85" t="s">
        <v>600</v>
      </c>
      <c r="H84" s="86">
        <v>140</v>
      </c>
      <c r="I84" s="86">
        <v>31</v>
      </c>
      <c r="J84" s="110">
        <v>31</v>
      </c>
      <c r="K84" s="87"/>
    </row>
    <row r="85" spans="1:11" x14ac:dyDescent="0.25">
      <c r="A85" s="91"/>
      <c r="B85" s="100"/>
      <c r="C85" s="102"/>
      <c r="D85" s="97"/>
      <c r="E85" s="83" t="s">
        <v>695</v>
      </c>
      <c r="F85" s="84"/>
      <c r="G85" s="85" t="s">
        <v>600</v>
      </c>
      <c r="H85" s="86">
        <v>140</v>
      </c>
      <c r="I85" s="86">
        <v>9</v>
      </c>
      <c r="J85" s="110">
        <v>9</v>
      </c>
      <c r="K85" s="87"/>
    </row>
    <row r="86" spans="1:11" x14ac:dyDescent="0.25">
      <c r="A86" s="91"/>
      <c r="B86" s="100"/>
      <c r="C86" s="92"/>
      <c r="D86" s="97"/>
      <c r="E86" s="83" t="s">
        <v>696</v>
      </c>
      <c r="F86" s="84"/>
      <c r="G86" s="85" t="s">
        <v>600</v>
      </c>
      <c r="H86" s="86">
        <v>140</v>
      </c>
      <c r="I86" s="86">
        <v>10</v>
      </c>
      <c r="J86" s="110">
        <v>10</v>
      </c>
      <c r="K86" s="87"/>
    </row>
    <row r="87" spans="1:11" x14ac:dyDescent="0.25">
      <c r="A87" s="91"/>
      <c r="B87" s="100"/>
      <c r="C87" s="92"/>
      <c r="D87" s="97"/>
      <c r="E87" s="83" t="s">
        <v>697</v>
      </c>
      <c r="F87" s="84"/>
      <c r="G87" s="85" t="s">
        <v>600</v>
      </c>
      <c r="H87" s="86">
        <v>140</v>
      </c>
      <c r="I87" s="86">
        <v>61</v>
      </c>
      <c r="J87" s="110">
        <v>62</v>
      </c>
      <c r="K87" s="87"/>
    </row>
    <row r="88" spans="1:11" x14ac:dyDescent="0.25">
      <c r="A88" s="91"/>
      <c r="B88" s="100"/>
      <c r="C88" s="92"/>
      <c r="D88" s="97"/>
      <c r="E88" s="83" t="s">
        <v>698</v>
      </c>
      <c r="F88" s="84"/>
      <c r="G88" s="85" t="s">
        <v>600</v>
      </c>
      <c r="H88" s="86">
        <v>140</v>
      </c>
      <c r="I88" s="86">
        <v>31</v>
      </c>
      <c r="J88" s="110">
        <v>32</v>
      </c>
      <c r="K88" s="87"/>
    </row>
    <row r="89" spans="1:11" x14ac:dyDescent="0.25">
      <c r="A89" s="91"/>
      <c r="B89" s="100"/>
      <c r="C89" s="92"/>
      <c r="D89" s="97"/>
      <c r="E89" s="83" t="s">
        <v>699</v>
      </c>
      <c r="F89" s="84"/>
      <c r="G89" s="85" t="s">
        <v>600</v>
      </c>
      <c r="H89" s="86">
        <v>140</v>
      </c>
      <c r="I89" s="86">
        <v>13</v>
      </c>
      <c r="J89" s="110">
        <v>13</v>
      </c>
      <c r="K89" s="87"/>
    </row>
    <row r="90" spans="1:11" x14ac:dyDescent="0.25">
      <c r="A90" s="91"/>
      <c r="B90" s="100"/>
      <c r="C90" s="92"/>
      <c r="D90" s="97"/>
      <c r="E90" s="83" t="s">
        <v>700</v>
      </c>
      <c r="F90" s="84"/>
      <c r="G90" s="85" t="s">
        <v>600</v>
      </c>
      <c r="H90" s="86">
        <v>140</v>
      </c>
      <c r="I90" s="86">
        <v>27</v>
      </c>
      <c r="J90" s="110">
        <v>27</v>
      </c>
      <c r="K90" s="87"/>
    </row>
    <row r="91" spans="1:11" x14ac:dyDescent="0.25">
      <c r="A91" s="96"/>
      <c r="B91" s="101"/>
      <c r="C91" s="95"/>
      <c r="D91" s="97"/>
      <c r="E91" s="83" t="s">
        <v>701</v>
      </c>
      <c r="F91" s="84"/>
      <c r="G91" s="85" t="s">
        <v>600</v>
      </c>
      <c r="H91" s="86">
        <v>140</v>
      </c>
      <c r="I91" s="86">
        <v>5</v>
      </c>
      <c r="J91" s="110">
        <v>5</v>
      </c>
      <c r="K91" s="87"/>
    </row>
    <row r="92" spans="1:11" ht="15.75" customHeight="1" x14ac:dyDescent="0.25">
      <c r="A92" s="96">
        <v>14</v>
      </c>
      <c r="B92" s="95" t="s">
        <v>702</v>
      </c>
      <c r="C92" s="95" t="s">
        <v>703</v>
      </c>
      <c r="D92" s="97"/>
      <c r="E92" s="83" t="s">
        <v>704</v>
      </c>
      <c r="F92" s="84"/>
      <c r="G92" s="85" t="s">
        <v>705</v>
      </c>
      <c r="H92" s="86">
        <v>125</v>
      </c>
      <c r="I92" s="86">
        <v>29</v>
      </c>
      <c r="J92" s="110">
        <v>29</v>
      </c>
      <c r="K92" s="87"/>
    </row>
    <row r="93" spans="1:11" x14ac:dyDescent="0.25">
      <c r="A93" s="96"/>
      <c r="B93" s="95"/>
      <c r="C93" s="95"/>
      <c r="D93" s="97"/>
      <c r="E93" s="83" t="s">
        <v>706</v>
      </c>
      <c r="F93" s="84"/>
      <c r="G93" s="85"/>
      <c r="H93" s="86"/>
      <c r="I93" s="86"/>
      <c r="J93" s="110">
        <v>5</v>
      </c>
      <c r="K93" s="87"/>
    </row>
    <row r="94" spans="1:11" ht="16.5" customHeight="1" x14ac:dyDescent="0.25">
      <c r="A94" s="96">
        <v>15</v>
      </c>
      <c r="B94" s="95" t="s">
        <v>591</v>
      </c>
      <c r="C94" s="95" t="s">
        <v>707</v>
      </c>
      <c r="D94" s="97"/>
      <c r="E94" s="83" t="s">
        <v>708</v>
      </c>
      <c r="F94" s="84"/>
      <c r="G94" s="85" t="s">
        <v>600</v>
      </c>
      <c r="H94" s="86">
        <v>140</v>
      </c>
      <c r="I94" s="86">
        <v>84</v>
      </c>
      <c r="J94" s="110">
        <v>86</v>
      </c>
      <c r="K94" s="87"/>
    </row>
    <row r="95" spans="1:11" x14ac:dyDescent="0.25">
      <c r="A95" s="98"/>
      <c r="B95" s="100"/>
      <c r="C95" s="92"/>
      <c r="D95" s="97"/>
      <c r="E95" s="83" t="s">
        <v>709</v>
      </c>
      <c r="F95" s="84"/>
      <c r="G95" s="85" t="s">
        <v>600</v>
      </c>
      <c r="H95" s="86">
        <v>140</v>
      </c>
      <c r="I95" s="86">
        <v>33</v>
      </c>
      <c r="J95" s="110">
        <v>35</v>
      </c>
      <c r="K95" s="87"/>
    </row>
    <row r="96" spans="1:11" x14ac:dyDescent="0.25">
      <c r="A96" s="91"/>
      <c r="B96" s="100"/>
      <c r="C96" s="92"/>
      <c r="D96" s="97"/>
      <c r="E96" s="83" t="s">
        <v>710</v>
      </c>
      <c r="F96" s="84"/>
      <c r="G96" s="85" t="s">
        <v>600</v>
      </c>
      <c r="H96" s="86">
        <v>140</v>
      </c>
      <c r="I96" s="86">
        <v>21</v>
      </c>
      <c r="J96" s="110">
        <v>21</v>
      </c>
      <c r="K96" s="87"/>
    </row>
    <row r="97" spans="1:11" x14ac:dyDescent="0.25">
      <c r="A97" s="91"/>
      <c r="B97" s="100"/>
      <c r="C97" s="92"/>
      <c r="D97" s="97"/>
      <c r="E97" s="83" t="s">
        <v>711</v>
      </c>
      <c r="F97" s="84"/>
      <c r="G97" s="85" t="s">
        <v>600</v>
      </c>
      <c r="H97" s="86">
        <v>140</v>
      </c>
      <c r="I97" s="86">
        <v>28</v>
      </c>
      <c r="J97" s="110">
        <v>31</v>
      </c>
      <c r="K97" s="87"/>
    </row>
    <row r="98" spans="1:11" x14ac:dyDescent="0.25">
      <c r="A98" s="91"/>
      <c r="B98" s="100"/>
      <c r="C98" s="92"/>
      <c r="D98" s="97"/>
      <c r="E98" s="83" t="s">
        <v>712</v>
      </c>
      <c r="F98" s="84"/>
      <c r="G98" s="85" t="s">
        <v>600</v>
      </c>
      <c r="H98" s="86">
        <v>140</v>
      </c>
      <c r="I98" s="86">
        <v>34</v>
      </c>
      <c r="J98" s="110">
        <v>36</v>
      </c>
      <c r="K98" s="87"/>
    </row>
    <row r="99" spans="1:11" x14ac:dyDescent="0.25">
      <c r="A99" s="91"/>
      <c r="B99" s="100"/>
      <c r="C99" s="92"/>
      <c r="D99" s="97"/>
      <c r="E99" s="83" t="s">
        <v>713</v>
      </c>
      <c r="F99" s="84"/>
      <c r="G99" s="85" t="s">
        <v>600</v>
      </c>
      <c r="H99" s="86">
        <v>140</v>
      </c>
      <c r="I99" s="86">
        <v>20</v>
      </c>
      <c r="J99" s="110">
        <v>25</v>
      </c>
      <c r="K99" s="87"/>
    </row>
    <row r="100" spans="1:11" x14ac:dyDescent="0.25">
      <c r="A100" s="96"/>
      <c r="B100" s="101"/>
      <c r="C100" s="95"/>
      <c r="D100" s="97"/>
      <c r="E100" s="83" t="s">
        <v>714</v>
      </c>
      <c r="F100" s="84"/>
      <c r="G100" s="85" t="s">
        <v>600</v>
      </c>
      <c r="H100" s="86">
        <v>140</v>
      </c>
      <c r="I100" s="86">
        <v>83</v>
      </c>
      <c r="J100" s="110">
        <v>83</v>
      </c>
      <c r="K100" s="87"/>
    </row>
    <row r="101" spans="1:11" ht="18" customHeight="1" x14ac:dyDescent="0.25">
      <c r="A101" s="96">
        <v>16</v>
      </c>
      <c r="B101" s="95" t="s">
        <v>715</v>
      </c>
      <c r="C101" s="101" t="s">
        <v>716</v>
      </c>
      <c r="D101" s="90"/>
      <c r="E101" s="83" t="s">
        <v>717</v>
      </c>
      <c r="F101" s="84"/>
      <c r="G101" s="85" t="s">
        <v>600</v>
      </c>
      <c r="H101" s="86">
        <v>140</v>
      </c>
      <c r="I101" s="86">
        <v>11</v>
      </c>
      <c r="J101" s="110">
        <v>18</v>
      </c>
      <c r="K101" s="87"/>
    </row>
    <row r="102" spans="1:11" x14ac:dyDescent="0.25">
      <c r="A102" s="103"/>
      <c r="B102" s="92"/>
      <c r="C102" s="100"/>
      <c r="D102" s="90"/>
      <c r="E102" s="83" t="s">
        <v>718</v>
      </c>
      <c r="F102" s="84"/>
      <c r="G102" s="85" t="s">
        <v>600</v>
      </c>
      <c r="H102" s="86">
        <v>140</v>
      </c>
      <c r="I102" s="86">
        <v>46</v>
      </c>
      <c r="J102" s="110">
        <v>30</v>
      </c>
      <c r="K102" s="87"/>
    </row>
    <row r="103" spans="1:11" x14ac:dyDescent="0.25">
      <c r="A103" s="103"/>
      <c r="B103" s="92"/>
      <c r="C103" s="100"/>
      <c r="D103" s="90"/>
      <c r="E103" s="83" t="s">
        <v>719</v>
      </c>
      <c r="F103" s="84"/>
      <c r="G103" s="85" t="s">
        <v>600</v>
      </c>
      <c r="H103" s="86">
        <v>140</v>
      </c>
      <c r="I103" s="86">
        <v>16</v>
      </c>
      <c r="J103" s="110">
        <v>18</v>
      </c>
      <c r="K103" s="87"/>
    </row>
    <row r="104" spans="1:11" x14ac:dyDescent="0.25">
      <c r="A104" s="96"/>
      <c r="B104" s="95"/>
      <c r="C104" s="101"/>
      <c r="D104" s="90"/>
      <c r="E104" s="83" t="s">
        <v>720</v>
      </c>
      <c r="F104" s="84"/>
      <c r="G104" s="85" t="s">
        <v>600</v>
      </c>
      <c r="H104" s="86">
        <v>140</v>
      </c>
      <c r="I104" s="86">
        <v>16</v>
      </c>
      <c r="J104" s="110">
        <v>19</v>
      </c>
      <c r="K104" s="87"/>
    </row>
    <row r="105" spans="1:11" ht="20.25" customHeight="1" x14ac:dyDescent="0.25">
      <c r="A105" s="96">
        <v>17</v>
      </c>
      <c r="B105" s="95" t="s">
        <v>721</v>
      </c>
      <c r="C105" s="101" t="s">
        <v>722</v>
      </c>
      <c r="D105" s="90"/>
      <c r="E105" s="83" t="s">
        <v>723</v>
      </c>
      <c r="F105" s="84"/>
      <c r="G105" s="85" t="s">
        <v>600</v>
      </c>
      <c r="H105" s="86">
        <v>140</v>
      </c>
      <c r="I105" s="86">
        <v>37</v>
      </c>
      <c r="J105" s="110">
        <v>27</v>
      </c>
      <c r="K105" s="87"/>
    </row>
    <row r="106" spans="1:11" x14ac:dyDescent="0.25">
      <c r="A106" s="98"/>
      <c r="B106" s="92"/>
      <c r="C106" s="100"/>
      <c r="D106" s="90"/>
      <c r="E106" s="83" t="s">
        <v>724</v>
      </c>
      <c r="F106" s="84"/>
      <c r="G106" s="85" t="s">
        <v>600</v>
      </c>
      <c r="H106" s="86">
        <v>140</v>
      </c>
      <c r="I106" s="86">
        <v>48</v>
      </c>
      <c r="J106" s="110">
        <v>17</v>
      </c>
      <c r="K106" s="87"/>
    </row>
    <row r="107" spans="1:11" x14ac:dyDescent="0.25">
      <c r="A107" s="103"/>
      <c r="B107" s="92"/>
      <c r="C107" s="100"/>
      <c r="D107" s="90"/>
      <c r="E107" s="83" t="s">
        <v>725</v>
      </c>
      <c r="F107" s="84"/>
      <c r="G107" s="85" t="s">
        <v>600</v>
      </c>
      <c r="H107" s="86">
        <v>140</v>
      </c>
      <c r="I107" s="86">
        <v>17</v>
      </c>
      <c r="J107" s="110">
        <v>18</v>
      </c>
      <c r="K107" s="87"/>
    </row>
    <row r="108" spans="1:11" x14ac:dyDescent="0.25">
      <c r="A108" s="103"/>
      <c r="B108" s="92"/>
      <c r="C108" s="100"/>
      <c r="D108" s="90"/>
      <c r="E108" s="83" t="s">
        <v>726</v>
      </c>
      <c r="F108" s="84"/>
      <c r="G108" s="85" t="s">
        <v>600</v>
      </c>
      <c r="H108" s="86">
        <v>140</v>
      </c>
      <c r="I108" s="86">
        <v>8</v>
      </c>
      <c r="J108" s="110">
        <v>10</v>
      </c>
      <c r="K108" s="87"/>
    </row>
    <row r="109" spans="1:11" x14ac:dyDescent="0.25">
      <c r="A109" s="103"/>
      <c r="B109" s="92"/>
      <c r="C109" s="100"/>
      <c r="D109" s="90"/>
      <c r="E109" s="83" t="s">
        <v>727</v>
      </c>
      <c r="F109" s="84"/>
      <c r="G109" s="85" t="s">
        <v>600</v>
      </c>
      <c r="H109" s="86">
        <v>140</v>
      </c>
      <c r="I109" s="86">
        <v>5</v>
      </c>
      <c r="J109" s="110">
        <v>5</v>
      </c>
      <c r="K109" s="87"/>
    </row>
    <row r="110" spans="1:11" x14ac:dyDescent="0.25">
      <c r="A110" s="96"/>
      <c r="B110" s="95"/>
      <c r="C110" s="101"/>
      <c r="D110" s="90"/>
      <c r="E110" s="83" t="s">
        <v>728</v>
      </c>
      <c r="F110" s="84"/>
      <c r="G110" s="85" t="s">
        <v>600</v>
      </c>
      <c r="H110" s="86">
        <v>140</v>
      </c>
      <c r="I110" s="86">
        <v>17</v>
      </c>
      <c r="J110" s="110">
        <v>18</v>
      </c>
      <c r="K110" s="87"/>
    </row>
    <row r="111" spans="1:11" ht="16.5" customHeight="1" x14ac:dyDescent="0.25">
      <c r="A111" s="96">
        <v>18</v>
      </c>
      <c r="B111" s="95" t="s">
        <v>729</v>
      </c>
      <c r="C111" s="101" t="s">
        <v>730</v>
      </c>
      <c r="D111" s="90"/>
      <c r="E111" s="83" t="s">
        <v>731</v>
      </c>
      <c r="F111" s="84"/>
      <c r="G111" s="85" t="s">
        <v>600</v>
      </c>
      <c r="H111" s="86">
        <v>140</v>
      </c>
      <c r="I111" s="86">
        <v>35</v>
      </c>
      <c r="J111" s="110">
        <v>34</v>
      </c>
      <c r="K111" s="87"/>
    </row>
    <row r="112" spans="1:11" x14ac:dyDescent="0.25">
      <c r="A112" s="98"/>
      <c r="B112" s="92"/>
      <c r="C112" s="99"/>
      <c r="D112" s="90"/>
      <c r="E112" s="83" t="s">
        <v>732</v>
      </c>
      <c r="F112" s="84"/>
      <c r="G112" s="85" t="s">
        <v>600</v>
      </c>
      <c r="H112" s="86">
        <v>140</v>
      </c>
      <c r="I112" s="86">
        <v>41</v>
      </c>
      <c r="J112" s="110">
        <v>41</v>
      </c>
      <c r="K112" s="87"/>
    </row>
    <row r="113" spans="1:11" x14ac:dyDescent="0.25">
      <c r="A113" s="96"/>
      <c r="B113" s="95"/>
      <c r="C113" s="101"/>
      <c r="D113" s="90"/>
      <c r="E113" s="83" t="s">
        <v>733</v>
      </c>
      <c r="F113" s="84"/>
      <c r="G113" s="85" t="s">
        <v>600</v>
      </c>
      <c r="H113" s="86">
        <v>140</v>
      </c>
      <c r="I113" s="86">
        <v>4</v>
      </c>
      <c r="J113" s="110">
        <v>6</v>
      </c>
      <c r="K113" s="87"/>
    </row>
    <row r="114" spans="1:11" x14ac:dyDescent="0.25">
      <c r="A114" s="96">
        <v>19</v>
      </c>
      <c r="B114" s="95" t="s">
        <v>589</v>
      </c>
      <c r="C114" s="101" t="s">
        <v>584</v>
      </c>
      <c r="D114" s="90"/>
      <c r="E114" s="83" t="s">
        <v>734</v>
      </c>
      <c r="F114" s="84"/>
      <c r="G114" s="85" t="s">
        <v>600</v>
      </c>
      <c r="H114" s="86">
        <v>140</v>
      </c>
      <c r="I114" s="86">
        <v>36</v>
      </c>
      <c r="J114" s="110">
        <v>36</v>
      </c>
      <c r="K114" s="87"/>
    </row>
    <row r="115" spans="1:11" ht="28.5" customHeight="1" x14ac:dyDescent="0.25">
      <c r="A115" s="96">
        <v>20</v>
      </c>
      <c r="B115" s="95" t="s">
        <v>590</v>
      </c>
      <c r="C115" s="101" t="s">
        <v>735</v>
      </c>
      <c r="D115" s="90"/>
      <c r="E115" s="83" t="s">
        <v>736</v>
      </c>
      <c r="F115" s="84"/>
      <c r="G115" s="85" t="s">
        <v>600</v>
      </c>
      <c r="H115" s="86">
        <v>140</v>
      </c>
      <c r="I115" s="86">
        <v>79</v>
      </c>
      <c r="J115" s="110">
        <v>83</v>
      </c>
      <c r="K115" s="87"/>
    </row>
    <row r="116" spans="1:11" x14ac:dyDescent="0.25">
      <c r="A116" s="96">
        <v>21</v>
      </c>
      <c r="B116" s="95" t="s">
        <v>586</v>
      </c>
      <c r="C116" s="101" t="s">
        <v>737</v>
      </c>
      <c r="D116" s="90"/>
      <c r="E116" s="83" t="s">
        <v>738</v>
      </c>
      <c r="F116" s="84"/>
      <c r="G116" s="85" t="s">
        <v>600</v>
      </c>
      <c r="H116" s="86">
        <v>140</v>
      </c>
      <c r="I116" s="86">
        <v>36</v>
      </c>
      <c r="J116" s="110">
        <v>42</v>
      </c>
      <c r="K116" s="87"/>
    </row>
    <row r="117" spans="1:11" ht="19.5" customHeight="1" x14ac:dyDescent="0.25">
      <c r="A117" s="96">
        <v>22</v>
      </c>
      <c r="B117" s="95" t="s">
        <v>739</v>
      </c>
      <c r="C117" s="101" t="s">
        <v>740</v>
      </c>
      <c r="D117" s="90"/>
      <c r="E117" s="83" t="s">
        <v>741</v>
      </c>
      <c r="F117" s="84"/>
      <c r="G117" s="85" t="s">
        <v>600</v>
      </c>
      <c r="H117" s="86">
        <v>140</v>
      </c>
      <c r="I117" s="86">
        <v>16</v>
      </c>
      <c r="J117" s="110">
        <v>19</v>
      </c>
      <c r="K117" s="87"/>
    </row>
    <row r="118" spans="1:11" ht="18" customHeight="1" x14ac:dyDescent="0.25">
      <c r="A118" s="96">
        <v>23</v>
      </c>
      <c r="B118" s="95" t="s">
        <v>742</v>
      </c>
      <c r="C118" s="101" t="s">
        <v>743</v>
      </c>
      <c r="D118" s="90"/>
      <c r="E118" s="83" t="s">
        <v>744</v>
      </c>
      <c r="F118" s="84"/>
      <c r="G118" s="85" t="s">
        <v>600</v>
      </c>
      <c r="H118" s="86">
        <v>140</v>
      </c>
      <c r="I118" s="86">
        <v>8</v>
      </c>
      <c r="J118" s="110">
        <v>8</v>
      </c>
      <c r="K118" s="87"/>
    </row>
    <row r="119" spans="1:11" x14ac:dyDescent="0.25">
      <c r="A119" s="103"/>
      <c r="B119" s="102"/>
      <c r="C119" s="99"/>
      <c r="D119" s="90"/>
      <c r="E119" s="83" t="s">
        <v>745</v>
      </c>
      <c r="F119" s="84"/>
      <c r="G119" s="85" t="s">
        <v>600</v>
      </c>
      <c r="H119" s="86">
        <v>140</v>
      </c>
      <c r="I119" s="86">
        <v>18</v>
      </c>
      <c r="J119" s="110">
        <v>16</v>
      </c>
      <c r="K119" s="87"/>
    </row>
    <row r="120" spans="1:11" x14ac:dyDescent="0.25">
      <c r="A120" s="96"/>
      <c r="B120" s="95"/>
      <c r="C120" s="101"/>
      <c r="D120" s="90"/>
      <c r="E120" s="83" t="s">
        <v>746</v>
      </c>
      <c r="F120" s="84"/>
      <c r="G120" s="85" t="s">
        <v>600</v>
      </c>
      <c r="H120" s="86">
        <v>140</v>
      </c>
      <c r="I120" s="86">
        <v>12</v>
      </c>
      <c r="J120" s="110">
        <v>13</v>
      </c>
      <c r="K120" s="87"/>
    </row>
    <row r="121" spans="1:11" ht="16.5" customHeight="1" x14ac:dyDescent="0.25">
      <c r="A121" s="86">
        <v>24</v>
      </c>
      <c r="B121" s="83" t="s">
        <v>747</v>
      </c>
      <c r="C121" s="89" t="s">
        <v>748</v>
      </c>
      <c r="D121" s="82"/>
      <c r="E121" s="83" t="s">
        <v>749</v>
      </c>
      <c r="F121" s="84"/>
      <c r="G121" s="85" t="s">
        <v>600</v>
      </c>
      <c r="H121" s="86">
        <v>140</v>
      </c>
      <c r="I121" s="86">
        <v>17</v>
      </c>
      <c r="J121" s="110">
        <v>23</v>
      </c>
      <c r="K121" s="87"/>
    </row>
    <row r="122" spans="1:11" x14ac:dyDescent="0.25">
      <c r="A122" s="104"/>
      <c r="B122" s="99"/>
      <c r="C122" s="99"/>
      <c r="D122" s="82"/>
      <c r="E122" s="89" t="s">
        <v>750</v>
      </c>
      <c r="F122" s="84"/>
      <c r="G122" s="85" t="s">
        <v>600</v>
      </c>
      <c r="H122" s="86">
        <v>140</v>
      </c>
      <c r="I122" s="86">
        <v>59</v>
      </c>
      <c r="J122" s="110">
        <v>60</v>
      </c>
      <c r="K122" s="87"/>
    </row>
    <row r="123" spans="1:11" x14ac:dyDescent="0.25">
      <c r="A123" s="91"/>
      <c r="B123" s="100"/>
      <c r="C123" s="100"/>
      <c r="D123" s="82"/>
      <c r="E123" s="89" t="s">
        <v>751</v>
      </c>
      <c r="F123" s="84"/>
      <c r="G123" s="85" t="s">
        <v>600</v>
      </c>
      <c r="H123" s="86">
        <v>140</v>
      </c>
      <c r="I123" s="86">
        <v>35</v>
      </c>
      <c r="J123" s="110">
        <v>39</v>
      </c>
      <c r="K123" s="87"/>
    </row>
    <row r="124" spans="1:11" x14ac:dyDescent="0.25">
      <c r="A124" s="91"/>
      <c r="B124" s="100"/>
      <c r="C124" s="100"/>
      <c r="D124" s="82"/>
      <c r="E124" s="89" t="s">
        <v>752</v>
      </c>
      <c r="F124" s="84"/>
      <c r="G124" s="85" t="s">
        <v>600</v>
      </c>
      <c r="H124" s="86">
        <v>140</v>
      </c>
      <c r="I124" s="86">
        <v>6</v>
      </c>
      <c r="J124" s="110">
        <v>8</v>
      </c>
      <c r="K124" s="87"/>
    </row>
    <row r="125" spans="1:11" x14ac:dyDescent="0.25">
      <c r="A125" s="91"/>
      <c r="B125" s="100"/>
      <c r="C125" s="100"/>
      <c r="D125" s="82"/>
      <c r="E125" s="89" t="s">
        <v>753</v>
      </c>
      <c r="F125" s="84"/>
      <c r="G125" s="85" t="s">
        <v>600</v>
      </c>
      <c r="H125" s="86">
        <v>140</v>
      </c>
      <c r="I125" s="86">
        <v>6</v>
      </c>
      <c r="J125" s="110">
        <v>7</v>
      </c>
      <c r="K125" s="87"/>
    </row>
    <row r="126" spans="1:11" x14ac:dyDescent="0.25">
      <c r="A126" s="94"/>
      <c r="B126" s="101"/>
      <c r="C126" s="101"/>
      <c r="D126" s="82"/>
      <c r="E126" s="89" t="s">
        <v>754</v>
      </c>
      <c r="F126" s="84"/>
      <c r="G126" s="85" t="s">
        <v>600</v>
      </c>
      <c r="H126" s="86">
        <v>140</v>
      </c>
      <c r="I126" s="86">
        <v>7</v>
      </c>
      <c r="J126" s="110">
        <v>8</v>
      </c>
      <c r="K126" s="87"/>
    </row>
    <row r="127" spans="1:11" x14ac:dyDescent="0.25">
      <c r="A127" s="96">
        <v>25</v>
      </c>
      <c r="B127" s="101" t="s">
        <v>755</v>
      </c>
      <c r="C127" s="101" t="s">
        <v>585</v>
      </c>
      <c r="D127" s="90"/>
      <c r="E127" s="83" t="s">
        <v>756</v>
      </c>
      <c r="F127" s="84"/>
      <c r="G127" s="85" t="s">
        <v>600</v>
      </c>
      <c r="H127" s="86">
        <v>140</v>
      </c>
      <c r="I127" s="86">
        <v>54</v>
      </c>
      <c r="J127" s="110">
        <v>61</v>
      </c>
      <c r="K127" s="87"/>
    </row>
    <row r="128" spans="1:11" x14ac:dyDescent="0.25">
      <c r="J128" s="105">
        <f>SUM(J6:J127)</f>
        <v>2901</v>
      </c>
    </row>
  </sheetData>
  <mergeCells count="7">
    <mergeCell ref="A18:A22"/>
    <mergeCell ref="B18:B22"/>
    <mergeCell ref="C18:C22"/>
    <mergeCell ref="A2:J2"/>
    <mergeCell ref="A6:A16"/>
    <mergeCell ref="B6:B16"/>
    <mergeCell ref="C6:C16"/>
  </mergeCells>
  <phoneticPr fontId="3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zoomScale="87" zoomScaleNormal="87" workbookViewId="0">
      <selection activeCell="F25" sqref="F25"/>
    </sheetView>
  </sheetViews>
  <sheetFormatPr defaultRowHeight="15" x14ac:dyDescent="0.25"/>
  <cols>
    <col min="2" max="2" width="15.28515625" style="60" customWidth="1"/>
    <col min="3" max="3" width="27.28515625" style="60" customWidth="1"/>
    <col min="4" max="4" width="15.140625" style="60" customWidth="1"/>
    <col min="5" max="5" width="28.140625" style="60" customWidth="1"/>
    <col min="6" max="6" width="27.85546875" style="60" customWidth="1"/>
    <col min="7" max="7" width="10.5703125" style="61" customWidth="1"/>
    <col min="8" max="8" width="11" style="61" customWidth="1"/>
    <col min="9" max="9" width="18.42578125" style="61" customWidth="1"/>
  </cols>
  <sheetData>
    <row r="1" spans="2:9" x14ac:dyDescent="0.25">
      <c r="B1" s="26"/>
      <c r="C1" s="26"/>
      <c r="D1" s="26"/>
      <c r="E1" s="26"/>
      <c r="F1" s="26"/>
      <c r="G1" s="30"/>
      <c r="H1" s="26"/>
      <c r="I1" s="57" t="s">
        <v>30</v>
      </c>
    </row>
    <row r="2" spans="2:9" x14ac:dyDescent="0.25">
      <c r="B2" s="58"/>
      <c r="C2" s="32"/>
      <c r="D2" s="32"/>
      <c r="E2" s="32"/>
      <c r="F2" s="32"/>
      <c r="G2" s="32"/>
      <c r="H2" s="32"/>
      <c r="I2" s="32"/>
    </row>
    <row r="3" spans="2:9" ht="34.5" customHeight="1" x14ac:dyDescent="0.25">
      <c r="B3" s="193" t="s">
        <v>76</v>
      </c>
      <c r="C3" s="193"/>
      <c r="D3" s="193"/>
      <c r="E3" s="193"/>
      <c r="F3" s="193"/>
      <c r="G3" s="193"/>
      <c r="H3" s="193"/>
      <c r="I3" s="193"/>
    </row>
    <row r="4" spans="2:9" ht="15.75" thickBot="1" x14ac:dyDescent="0.3">
      <c r="B4" s="33"/>
      <c r="C4" s="33"/>
      <c r="D4" s="33"/>
      <c r="E4" s="33"/>
      <c r="F4" s="33"/>
      <c r="G4" s="33"/>
      <c r="H4" s="33"/>
      <c r="I4" s="33"/>
    </row>
    <row r="5" spans="2:9" ht="15" customHeight="1" x14ac:dyDescent="0.25">
      <c r="B5" s="185" t="s">
        <v>0</v>
      </c>
      <c r="C5" s="191" t="s">
        <v>31</v>
      </c>
      <c r="D5" s="191" t="s">
        <v>1</v>
      </c>
      <c r="E5" s="191" t="s">
        <v>32</v>
      </c>
      <c r="F5" s="190" t="s">
        <v>33</v>
      </c>
      <c r="G5" s="190"/>
      <c r="H5" s="190"/>
      <c r="I5" s="194" t="s">
        <v>34</v>
      </c>
    </row>
    <row r="6" spans="2:9" ht="25.5" customHeight="1" x14ac:dyDescent="0.25">
      <c r="B6" s="186"/>
      <c r="C6" s="192"/>
      <c r="D6" s="192"/>
      <c r="E6" s="192"/>
      <c r="F6" s="188" t="s">
        <v>2</v>
      </c>
      <c r="G6" s="197" t="s">
        <v>3</v>
      </c>
      <c r="H6" s="198"/>
      <c r="I6" s="195"/>
    </row>
    <row r="7" spans="2:9" ht="38.25" customHeight="1" thickBot="1" x14ac:dyDescent="0.3">
      <c r="B7" s="187"/>
      <c r="C7" s="189"/>
      <c r="D7" s="189"/>
      <c r="E7" s="189"/>
      <c r="F7" s="189"/>
      <c r="G7" s="27" t="s">
        <v>4</v>
      </c>
      <c r="H7" s="27" t="s">
        <v>5</v>
      </c>
      <c r="I7" s="196"/>
    </row>
    <row r="8" spans="2:9" ht="15.75" thickBot="1" x14ac:dyDescent="0.3">
      <c r="B8" s="53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51">
        <v>8</v>
      </c>
    </row>
    <row r="9" spans="2:9" x14ac:dyDescent="0.25">
      <c r="B9" s="199" t="s">
        <v>35</v>
      </c>
      <c r="C9" s="200"/>
      <c r="D9" s="2"/>
      <c r="E9" s="2"/>
      <c r="F9" s="2"/>
      <c r="G9" s="2"/>
      <c r="H9" s="1"/>
      <c r="I9" s="29"/>
    </row>
    <row r="10" spans="2:9" x14ac:dyDescent="0.25">
      <c r="B10" s="56">
        <v>1</v>
      </c>
      <c r="C10" s="62"/>
      <c r="D10" s="52"/>
      <c r="E10" s="2"/>
      <c r="F10" s="2"/>
      <c r="G10" s="2"/>
      <c r="H10" s="1"/>
      <c r="I10" s="29"/>
    </row>
    <row r="11" spans="2:9" x14ac:dyDescent="0.25">
      <c r="B11" s="56">
        <v>2</v>
      </c>
      <c r="C11" s="62"/>
      <c r="D11" s="52"/>
      <c r="E11" s="2"/>
      <c r="F11" s="2"/>
      <c r="G11" s="2"/>
      <c r="H11" s="1"/>
      <c r="I11" s="29"/>
    </row>
    <row r="12" spans="2:9" x14ac:dyDescent="0.25">
      <c r="B12" s="56">
        <v>3</v>
      </c>
      <c r="C12" s="62"/>
      <c r="D12" s="52"/>
      <c r="E12" s="2"/>
      <c r="F12" s="2"/>
      <c r="G12" s="2"/>
      <c r="H12" s="1"/>
      <c r="I12" s="29"/>
    </row>
    <row r="13" spans="2:9" x14ac:dyDescent="0.25">
      <c r="B13" s="28"/>
      <c r="C13" s="34"/>
      <c r="D13" s="2"/>
      <c r="E13" s="2"/>
      <c r="F13" s="2"/>
      <c r="G13" s="2"/>
      <c r="H13" s="1"/>
      <c r="I13" s="29"/>
    </row>
    <row r="14" spans="2:9" x14ac:dyDescent="0.25">
      <c r="B14" s="183" t="s">
        <v>36</v>
      </c>
      <c r="C14" s="184"/>
      <c r="D14" s="2"/>
      <c r="E14" s="2"/>
      <c r="F14" s="2"/>
      <c r="G14" s="2"/>
      <c r="H14" s="1"/>
      <c r="I14" s="29"/>
    </row>
    <row r="15" spans="2:9" x14ac:dyDescent="0.25">
      <c r="B15" s="28">
        <v>1</v>
      </c>
      <c r="C15" s="2"/>
      <c r="D15" s="2"/>
      <c r="E15" s="2"/>
      <c r="F15" s="2"/>
      <c r="G15" s="2"/>
      <c r="H15" s="1"/>
      <c r="I15" s="29"/>
    </row>
    <row r="16" spans="2:9" x14ac:dyDescent="0.25">
      <c r="B16" s="28">
        <v>2</v>
      </c>
      <c r="C16" s="2"/>
      <c r="D16" s="2"/>
      <c r="E16" s="2"/>
      <c r="F16" s="2"/>
      <c r="G16" s="2"/>
      <c r="H16" s="1"/>
      <c r="I16" s="29"/>
    </row>
    <row r="17" spans="2:9" ht="27.75" customHeight="1" x14ac:dyDescent="0.25">
      <c r="B17" s="183" t="s">
        <v>37</v>
      </c>
      <c r="C17" s="184"/>
      <c r="D17" s="2"/>
      <c r="E17" s="2"/>
      <c r="F17" s="2"/>
      <c r="G17" s="2"/>
      <c r="H17" s="1"/>
      <c r="I17" s="29"/>
    </row>
    <row r="18" spans="2:9" x14ac:dyDescent="0.25">
      <c r="B18" s="28">
        <v>1</v>
      </c>
      <c r="C18" s="2"/>
      <c r="D18" s="2"/>
      <c r="E18" s="2"/>
      <c r="F18" s="2"/>
      <c r="G18" s="2"/>
      <c r="H18" s="1"/>
      <c r="I18" s="29"/>
    </row>
    <row r="19" spans="2:9" ht="15.75" thickBot="1" x14ac:dyDescent="0.3">
      <c r="B19" s="25">
        <v>2</v>
      </c>
      <c r="C19" s="4"/>
      <c r="D19" s="4"/>
      <c r="E19" s="4"/>
      <c r="F19" s="4"/>
      <c r="G19" s="4"/>
      <c r="H19" s="3"/>
      <c r="I19" s="24"/>
    </row>
    <row r="21" spans="2:9" x14ac:dyDescent="0.25">
      <c r="B21" s="59"/>
    </row>
  </sheetData>
  <mergeCells count="12">
    <mergeCell ref="B3:I3"/>
    <mergeCell ref="I5:I7"/>
    <mergeCell ref="G6:H6"/>
    <mergeCell ref="B9:C9"/>
    <mergeCell ref="B14:C14"/>
    <mergeCell ref="B17:C17"/>
    <mergeCell ref="B5:B7"/>
    <mergeCell ref="F6:F7"/>
    <mergeCell ref="F5:H5"/>
    <mergeCell ref="C5:C7"/>
    <mergeCell ref="D5:D7"/>
    <mergeCell ref="E5:E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workbookViewId="0">
      <selection activeCell="B4" sqref="B4:F4"/>
    </sheetView>
  </sheetViews>
  <sheetFormatPr defaultRowHeight="15" x14ac:dyDescent="0.25"/>
  <cols>
    <col min="3" max="6" width="34.28515625" customWidth="1"/>
  </cols>
  <sheetData>
    <row r="1" spans="2:6" ht="15.75" x14ac:dyDescent="0.25">
      <c r="B1" s="26"/>
      <c r="C1" s="26"/>
      <c r="D1" s="26"/>
      <c r="E1" s="26"/>
      <c r="F1" s="15" t="s">
        <v>28</v>
      </c>
    </row>
    <row r="2" spans="2:6" x14ac:dyDescent="0.25">
      <c r="B2" s="31"/>
      <c r="C2" s="32"/>
      <c r="D2" s="32"/>
      <c r="E2" s="32"/>
      <c r="F2" s="32"/>
    </row>
    <row r="3" spans="2:6" ht="15.75" x14ac:dyDescent="0.25">
      <c r="B3" s="201" t="s">
        <v>38</v>
      </c>
      <c r="C3" s="201"/>
      <c r="D3" s="201"/>
      <c r="E3" s="201"/>
      <c r="F3" s="201"/>
    </row>
    <row r="4" spans="2:6" ht="15.75" x14ac:dyDescent="0.25">
      <c r="B4" s="201" t="s">
        <v>77</v>
      </c>
      <c r="C4" s="201"/>
      <c r="D4" s="201"/>
      <c r="E4" s="201"/>
      <c r="F4" s="201"/>
    </row>
    <row r="5" spans="2:6" ht="15.75" thickBot="1" x14ac:dyDescent="0.3">
      <c r="B5" s="38"/>
      <c r="C5" s="38"/>
      <c r="D5" s="38"/>
      <c r="E5" s="38"/>
      <c r="F5" s="38"/>
    </row>
    <row r="6" spans="2:6" x14ac:dyDescent="0.25">
      <c r="B6" s="185" t="s">
        <v>0</v>
      </c>
      <c r="C6" s="191" t="s">
        <v>39</v>
      </c>
      <c r="D6" s="191" t="s">
        <v>1</v>
      </c>
      <c r="E6" s="191" t="s">
        <v>40</v>
      </c>
      <c r="F6" s="194" t="s">
        <v>34</v>
      </c>
    </row>
    <row r="7" spans="2:6" x14ac:dyDescent="0.25">
      <c r="B7" s="186"/>
      <c r="C7" s="192"/>
      <c r="D7" s="192"/>
      <c r="E7" s="192"/>
      <c r="F7" s="195"/>
    </row>
    <row r="8" spans="2:6" ht="15.75" thickBot="1" x14ac:dyDescent="0.3">
      <c r="B8" s="187"/>
      <c r="C8" s="189"/>
      <c r="D8" s="189"/>
      <c r="E8" s="189"/>
      <c r="F8" s="196"/>
    </row>
    <row r="9" spans="2:6" ht="15.75" thickBot="1" x14ac:dyDescent="0.3">
      <c r="B9" s="37">
        <v>1</v>
      </c>
      <c r="C9" s="35">
        <v>2</v>
      </c>
      <c r="D9" s="35">
        <v>3</v>
      </c>
      <c r="E9" s="35">
        <v>4</v>
      </c>
      <c r="F9" s="36">
        <v>5</v>
      </c>
    </row>
    <row r="10" spans="2:6" x14ac:dyDescent="0.25">
      <c r="B10" s="39">
        <v>1</v>
      </c>
      <c r="C10" s="34"/>
      <c r="D10" s="34"/>
      <c r="E10" s="34"/>
      <c r="F10" s="40"/>
    </row>
    <row r="11" spans="2:6" x14ac:dyDescent="0.25">
      <c r="B11" s="28">
        <v>2</v>
      </c>
      <c r="C11" s="2"/>
      <c r="D11" s="2"/>
      <c r="E11" s="2"/>
      <c r="F11" s="29"/>
    </row>
    <row r="12" spans="2:6" x14ac:dyDescent="0.25">
      <c r="B12" s="28">
        <v>3</v>
      </c>
      <c r="C12" s="2"/>
      <c r="D12" s="2"/>
      <c r="E12" s="2"/>
      <c r="F12" s="29"/>
    </row>
    <row r="13" spans="2:6" x14ac:dyDescent="0.25">
      <c r="B13" s="28">
        <v>4</v>
      </c>
      <c r="C13" s="2"/>
      <c r="D13" s="2"/>
      <c r="E13" s="2"/>
      <c r="F13" s="29"/>
    </row>
    <row r="14" spans="2:6" x14ac:dyDescent="0.25">
      <c r="B14" s="28">
        <v>5</v>
      </c>
      <c r="C14" s="2"/>
      <c r="D14" s="2"/>
      <c r="E14" s="2"/>
      <c r="F14" s="29"/>
    </row>
    <row r="15" spans="2:6" x14ac:dyDescent="0.25">
      <c r="B15" s="28">
        <v>6</v>
      </c>
      <c r="C15" s="2"/>
      <c r="D15" s="2"/>
      <c r="E15" s="2"/>
      <c r="F15" s="29"/>
    </row>
    <row r="16" spans="2:6" x14ac:dyDescent="0.25">
      <c r="B16" s="28">
        <v>7</v>
      </c>
      <c r="C16" s="2"/>
      <c r="D16" s="2"/>
      <c r="E16" s="2"/>
      <c r="F16" s="29"/>
    </row>
    <row r="17" spans="2:6" x14ac:dyDescent="0.25">
      <c r="B17" s="28">
        <v>8</v>
      </c>
      <c r="C17" s="2"/>
      <c r="D17" s="2"/>
      <c r="E17" s="2"/>
      <c r="F17" s="29"/>
    </row>
    <row r="18" spans="2:6" ht="15.75" thickBot="1" x14ac:dyDescent="0.3">
      <c r="B18" s="25">
        <v>9</v>
      </c>
      <c r="C18" s="41"/>
      <c r="D18" s="41"/>
      <c r="E18" s="41"/>
      <c r="F18" s="42"/>
    </row>
  </sheetData>
  <mergeCells count="7">
    <mergeCell ref="B3:F3"/>
    <mergeCell ref="B6:B8"/>
    <mergeCell ref="C6:C8"/>
    <mergeCell ref="D6:D8"/>
    <mergeCell ref="E6:E8"/>
    <mergeCell ref="F6:F8"/>
    <mergeCell ref="B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387"/>
  <sheetViews>
    <sheetView topLeftCell="A199" zoomScaleNormal="100" zoomScaleSheetLayoutView="86" workbookViewId="0">
      <selection activeCell="F6" sqref="F6"/>
    </sheetView>
  </sheetViews>
  <sheetFormatPr defaultRowHeight="15" x14ac:dyDescent="0.25"/>
  <cols>
    <col min="1" max="1" width="3" customWidth="1"/>
    <col min="2" max="2" width="14.28515625" customWidth="1"/>
    <col min="3" max="4" width="17.140625" customWidth="1"/>
    <col min="5" max="5" width="23.28515625" customWidth="1"/>
    <col min="6" max="6" width="25.85546875" customWidth="1"/>
  </cols>
  <sheetData>
    <row r="1" spans="2:6" ht="15.75" x14ac:dyDescent="0.25">
      <c r="B1" s="55"/>
      <c r="F1" s="72" t="s">
        <v>41</v>
      </c>
    </row>
    <row r="2" spans="2:6" ht="36" customHeight="1" x14ac:dyDescent="0.25">
      <c r="B2" s="202" t="s">
        <v>78</v>
      </c>
      <c r="C2" s="203"/>
      <c r="D2" s="203"/>
      <c r="E2" s="203"/>
      <c r="F2" s="203"/>
    </row>
    <row r="3" spans="2:6" x14ac:dyDescent="0.25">
      <c r="D3" s="70"/>
      <c r="E3" s="71"/>
      <c r="F3" s="70"/>
    </row>
    <row r="4" spans="2:6" ht="47.25" x14ac:dyDescent="0.25">
      <c r="B4" s="5" t="s">
        <v>6</v>
      </c>
      <c r="C4" s="6" t="s">
        <v>7</v>
      </c>
      <c r="D4" s="6" t="s">
        <v>8</v>
      </c>
      <c r="E4" s="6" t="s">
        <v>9</v>
      </c>
      <c r="F4" s="7" t="s">
        <v>10</v>
      </c>
    </row>
    <row r="5" spans="2:6" ht="15.75" x14ac:dyDescent="0.25">
      <c r="B5" s="8"/>
      <c r="C5" s="9"/>
      <c r="D5" s="9"/>
      <c r="E5" s="9"/>
      <c r="F5" s="10"/>
    </row>
    <row r="6" spans="2:6" ht="15.75" x14ac:dyDescent="0.25">
      <c r="B6" s="11">
        <v>42736</v>
      </c>
      <c r="C6" s="64">
        <v>0.72013888888888899</v>
      </c>
      <c r="D6" s="64">
        <v>0.40277777777777773</v>
      </c>
      <c r="E6" s="64">
        <v>0.68263888888888868</v>
      </c>
      <c r="F6" s="65">
        <v>16.383333333333329</v>
      </c>
    </row>
    <row r="7" spans="2:6" ht="15.75" x14ac:dyDescent="0.25">
      <c r="B7" s="11">
        <v>42737</v>
      </c>
      <c r="C7" s="64">
        <v>0.72152777777777777</v>
      </c>
      <c r="D7" s="64">
        <v>0.40277777777777773</v>
      </c>
      <c r="E7" s="64">
        <v>0.68124999999999991</v>
      </c>
      <c r="F7" s="65">
        <v>16.349999999999998</v>
      </c>
    </row>
    <row r="8" spans="2:6" ht="15.75" x14ac:dyDescent="0.25">
      <c r="B8" s="11">
        <v>42738</v>
      </c>
      <c r="C8" s="64">
        <v>0.72291666666666676</v>
      </c>
      <c r="D8" s="64">
        <v>0.40208333333333335</v>
      </c>
      <c r="E8" s="64">
        <v>0.67916666666666659</v>
      </c>
      <c r="F8" s="65">
        <v>16.299999999999997</v>
      </c>
    </row>
    <row r="9" spans="2:6" ht="15.75" x14ac:dyDescent="0.25">
      <c r="B9" s="11">
        <v>42739</v>
      </c>
      <c r="C9" s="64">
        <v>0.72430555555555554</v>
      </c>
      <c r="D9" s="64">
        <v>0.40138888888888902</v>
      </c>
      <c r="E9" s="64">
        <v>0.67708333333333348</v>
      </c>
      <c r="F9" s="65">
        <v>16.250000000000004</v>
      </c>
    </row>
    <row r="10" spans="2:6" ht="15.75" x14ac:dyDescent="0.25">
      <c r="B10" s="11">
        <v>42740</v>
      </c>
      <c r="C10" s="64">
        <v>0.72569444444444453</v>
      </c>
      <c r="D10" s="64">
        <v>0.40138888888888902</v>
      </c>
      <c r="E10" s="64">
        <v>0.67569444444444449</v>
      </c>
      <c r="F10" s="65">
        <v>16.216666666666669</v>
      </c>
    </row>
    <row r="11" spans="2:6" ht="15.75" x14ac:dyDescent="0.25">
      <c r="B11" s="11">
        <v>42741</v>
      </c>
      <c r="C11" s="64">
        <v>0.7270833333333333</v>
      </c>
      <c r="D11" s="64">
        <v>0.39999999999999997</v>
      </c>
      <c r="E11" s="64">
        <v>0.67291666666666661</v>
      </c>
      <c r="F11" s="65">
        <v>16.149999999999999</v>
      </c>
    </row>
    <row r="12" spans="2:6" ht="15.75" x14ac:dyDescent="0.25">
      <c r="B12" s="11">
        <v>42742</v>
      </c>
      <c r="C12" s="64">
        <v>0.7284722222222223</v>
      </c>
      <c r="D12" s="64">
        <v>0.39999999999999997</v>
      </c>
      <c r="E12" s="64">
        <v>0.67152777777777761</v>
      </c>
      <c r="F12" s="65">
        <v>16.116666666666664</v>
      </c>
    </row>
    <row r="13" spans="2:6" ht="15.75" x14ac:dyDescent="0.25">
      <c r="B13" s="11">
        <v>42743</v>
      </c>
      <c r="C13" s="64">
        <v>0.72986111111111107</v>
      </c>
      <c r="D13" s="64">
        <v>0.39930555555555558</v>
      </c>
      <c r="E13" s="64">
        <v>0.66944444444444451</v>
      </c>
      <c r="F13" s="65">
        <v>16.06666666666667</v>
      </c>
    </row>
    <row r="14" spans="2:6" ht="15.75" x14ac:dyDescent="0.25">
      <c r="B14" s="11">
        <v>42744</v>
      </c>
      <c r="C14" s="64">
        <v>0.73125000000000007</v>
      </c>
      <c r="D14" s="64">
        <v>0.39861111111111103</v>
      </c>
      <c r="E14" s="64">
        <v>0.66736111111111096</v>
      </c>
      <c r="F14" s="65">
        <v>16.016666666666662</v>
      </c>
    </row>
    <row r="15" spans="2:6" ht="15.75" x14ac:dyDescent="0.25">
      <c r="B15" s="11">
        <v>42745</v>
      </c>
      <c r="C15" s="64">
        <v>0.73263888888888884</v>
      </c>
      <c r="D15" s="64">
        <v>0.39791666666666697</v>
      </c>
      <c r="E15" s="64">
        <v>0.66527777777777808</v>
      </c>
      <c r="F15" s="65">
        <v>15.966666666666674</v>
      </c>
    </row>
    <row r="16" spans="2:6" ht="15.75" x14ac:dyDescent="0.25">
      <c r="B16" s="11">
        <v>42746</v>
      </c>
      <c r="C16" s="64">
        <v>0.73402777777777783</v>
      </c>
      <c r="D16" s="64">
        <v>0.39722222222222198</v>
      </c>
      <c r="E16" s="64">
        <v>0.66319444444444409</v>
      </c>
      <c r="F16" s="65">
        <v>15.916666666666657</v>
      </c>
    </row>
    <row r="17" spans="2:6" ht="15.75" x14ac:dyDescent="0.25">
      <c r="B17" s="11">
        <v>42747</v>
      </c>
      <c r="C17" s="64">
        <v>0.73541666666666661</v>
      </c>
      <c r="D17" s="64">
        <v>0.39652777777777798</v>
      </c>
      <c r="E17" s="64">
        <v>0.66111111111111143</v>
      </c>
      <c r="F17" s="65">
        <v>15.866666666666674</v>
      </c>
    </row>
    <row r="18" spans="2:6" ht="15.75" x14ac:dyDescent="0.25">
      <c r="B18" s="11">
        <v>42748</v>
      </c>
      <c r="C18" s="64">
        <v>0.7368055555555556</v>
      </c>
      <c r="D18" s="64">
        <v>0.39583333333333398</v>
      </c>
      <c r="E18" s="64">
        <v>0.65902777777777832</v>
      </c>
      <c r="F18" s="65">
        <v>15.816666666666681</v>
      </c>
    </row>
    <row r="19" spans="2:6" ht="15.75" x14ac:dyDescent="0.25">
      <c r="B19" s="11">
        <v>42749</v>
      </c>
      <c r="C19" s="64">
        <v>0.73819444444444438</v>
      </c>
      <c r="D19" s="64">
        <v>0.39513888888888898</v>
      </c>
      <c r="E19" s="64">
        <v>0.65694444444444455</v>
      </c>
      <c r="F19" s="65">
        <v>15.766666666666669</v>
      </c>
    </row>
    <row r="20" spans="2:6" ht="15.75" x14ac:dyDescent="0.25">
      <c r="B20" s="11">
        <v>42750</v>
      </c>
      <c r="C20" s="64">
        <v>0.73958333333333337</v>
      </c>
      <c r="D20" s="64">
        <v>0.39444444444444499</v>
      </c>
      <c r="E20" s="64">
        <v>0.65486111111111167</v>
      </c>
      <c r="F20" s="65">
        <v>15.716666666666679</v>
      </c>
    </row>
    <row r="21" spans="2:6" ht="15.75" x14ac:dyDescent="0.25">
      <c r="B21" s="11">
        <v>42751</v>
      </c>
      <c r="C21" s="64">
        <v>0.74097222222222225</v>
      </c>
      <c r="D21" s="64">
        <v>0.39374999999999999</v>
      </c>
      <c r="E21" s="64">
        <v>0.65277777777777779</v>
      </c>
      <c r="F21" s="65">
        <v>15.666666666666668</v>
      </c>
    </row>
    <row r="22" spans="2:6" ht="15.75" x14ac:dyDescent="0.25">
      <c r="B22" s="11">
        <v>42752</v>
      </c>
      <c r="C22" s="64">
        <v>0.74236111111111114</v>
      </c>
      <c r="D22" s="64">
        <v>0.39305555555555599</v>
      </c>
      <c r="E22" s="64">
        <v>0.6506944444444448</v>
      </c>
      <c r="F22" s="65">
        <v>15.616666666666674</v>
      </c>
    </row>
    <row r="23" spans="2:6" ht="15.75" x14ac:dyDescent="0.25">
      <c r="B23" s="11">
        <v>42753</v>
      </c>
      <c r="C23" s="64">
        <v>0.74375000000000002</v>
      </c>
      <c r="D23" s="64">
        <v>0.39236111111111199</v>
      </c>
      <c r="E23" s="64">
        <v>0.64861111111111203</v>
      </c>
      <c r="F23" s="65">
        <v>15.566666666666688</v>
      </c>
    </row>
    <row r="24" spans="2:6" ht="15.75" x14ac:dyDescent="0.25">
      <c r="B24" s="11">
        <v>42754</v>
      </c>
      <c r="C24" s="64">
        <v>0.74513888888888891</v>
      </c>
      <c r="D24" s="64">
        <v>0.391666666666667</v>
      </c>
      <c r="E24" s="64">
        <v>0.64652777777777815</v>
      </c>
      <c r="F24" s="65">
        <v>15.516666666666676</v>
      </c>
    </row>
    <row r="25" spans="2:6" ht="15.75" x14ac:dyDescent="0.25">
      <c r="B25" s="11">
        <v>42755</v>
      </c>
      <c r="C25" s="64">
        <v>0.74652777777777779</v>
      </c>
      <c r="D25" s="64">
        <v>0.390972222222223</v>
      </c>
      <c r="E25" s="64">
        <v>0.64444444444444515</v>
      </c>
      <c r="F25" s="65">
        <v>15.466666666666683</v>
      </c>
    </row>
    <row r="26" spans="2:6" ht="15.75" x14ac:dyDescent="0.25">
      <c r="B26" s="11">
        <v>42756</v>
      </c>
      <c r="C26" s="64">
        <v>0.74791666666666667</v>
      </c>
      <c r="D26" s="64">
        <v>0.390277777777779</v>
      </c>
      <c r="E26" s="64">
        <v>0.64236111111111238</v>
      </c>
      <c r="F26" s="65">
        <v>15.416666666666696</v>
      </c>
    </row>
    <row r="27" spans="2:6" ht="15.75" x14ac:dyDescent="0.25">
      <c r="B27" s="11">
        <v>42757</v>
      </c>
      <c r="C27" s="64">
        <v>0.74930555555555556</v>
      </c>
      <c r="D27" s="64">
        <v>0.389583333333334</v>
      </c>
      <c r="E27" s="64">
        <v>0.6402777777777785</v>
      </c>
      <c r="F27" s="65">
        <v>15.366666666666685</v>
      </c>
    </row>
    <row r="28" spans="2:6" ht="15.75" x14ac:dyDescent="0.25">
      <c r="B28" s="11">
        <v>42758</v>
      </c>
      <c r="C28" s="64">
        <v>0.75069444444444444</v>
      </c>
      <c r="D28" s="64">
        <v>0.38888888888889001</v>
      </c>
      <c r="E28" s="64">
        <v>0.63819444444444551</v>
      </c>
      <c r="F28" s="65">
        <v>15.316666666666691</v>
      </c>
    </row>
    <row r="29" spans="2:6" ht="15.75" x14ac:dyDescent="0.25">
      <c r="B29" s="11">
        <v>42759</v>
      </c>
      <c r="C29" s="64">
        <v>0.75208333333333333</v>
      </c>
      <c r="D29" s="64">
        <v>0.38819444444444501</v>
      </c>
      <c r="E29" s="64">
        <v>0.63611111111111163</v>
      </c>
      <c r="F29" s="65">
        <v>15.26666666666668</v>
      </c>
    </row>
    <row r="30" spans="2:6" ht="15.75" x14ac:dyDescent="0.25">
      <c r="B30" s="11">
        <v>42760</v>
      </c>
      <c r="C30" s="64">
        <v>0.75347222222222221</v>
      </c>
      <c r="D30" s="64">
        <v>0.38750000000000101</v>
      </c>
      <c r="E30" s="64">
        <v>0.63402777777777886</v>
      </c>
      <c r="F30" s="65">
        <v>15.216666666666693</v>
      </c>
    </row>
    <row r="31" spans="2:6" ht="15.75" x14ac:dyDescent="0.25">
      <c r="B31" s="11">
        <v>42761</v>
      </c>
      <c r="C31" s="64">
        <v>0.75486111111111098</v>
      </c>
      <c r="D31" s="64">
        <v>0.38680555555555701</v>
      </c>
      <c r="E31" s="64">
        <v>0.63194444444444597</v>
      </c>
      <c r="F31" s="65">
        <v>15.166666666666703</v>
      </c>
    </row>
    <row r="32" spans="2:6" ht="15.75" x14ac:dyDescent="0.25">
      <c r="B32" s="11">
        <v>42762</v>
      </c>
      <c r="C32" s="64">
        <v>0.75624999999999998</v>
      </c>
      <c r="D32" s="64">
        <v>0.38611111111111202</v>
      </c>
      <c r="E32" s="64">
        <v>0.62986111111111198</v>
      </c>
      <c r="F32" s="65">
        <v>15.116666666666688</v>
      </c>
    </row>
    <row r="33" spans="2:6" ht="15.75" x14ac:dyDescent="0.25">
      <c r="B33" s="11">
        <v>42763</v>
      </c>
      <c r="C33" s="64">
        <v>0.75763888888888897</v>
      </c>
      <c r="D33" s="64">
        <v>0.38541666666666802</v>
      </c>
      <c r="E33" s="64">
        <v>0.6277777777777791</v>
      </c>
      <c r="F33" s="65">
        <v>15.066666666666698</v>
      </c>
    </row>
    <row r="34" spans="2:6" ht="15.75" x14ac:dyDescent="0.25">
      <c r="B34" s="11">
        <v>42764</v>
      </c>
      <c r="C34" s="64">
        <v>0.75902777777777797</v>
      </c>
      <c r="D34" s="64">
        <v>0.38472222222222302</v>
      </c>
      <c r="E34" s="64">
        <v>0.62569444444444511</v>
      </c>
      <c r="F34" s="65">
        <v>15.016666666666683</v>
      </c>
    </row>
    <row r="35" spans="2:6" ht="15.75" x14ac:dyDescent="0.25">
      <c r="B35" s="11">
        <v>42765</v>
      </c>
      <c r="C35" s="64">
        <v>0.76041666666666696</v>
      </c>
      <c r="D35" s="64">
        <v>0.38402777777777902</v>
      </c>
      <c r="E35" s="64">
        <v>0.623611111111112</v>
      </c>
      <c r="F35" s="65">
        <v>14.966666666666688</v>
      </c>
    </row>
    <row r="36" spans="2:6" ht="15.75" x14ac:dyDescent="0.25">
      <c r="B36" s="11">
        <v>42766</v>
      </c>
      <c r="C36" s="64">
        <v>0.76180555555555596</v>
      </c>
      <c r="D36" s="64">
        <v>0.38333333333333502</v>
      </c>
      <c r="E36" s="64">
        <v>0.62152777777777912</v>
      </c>
      <c r="F36" s="65">
        <v>14.9166666666667</v>
      </c>
    </row>
    <row r="37" spans="2:6" ht="15.75" x14ac:dyDescent="0.25">
      <c r="B37" s="12"/>
      <c r="C37" s="66"/>
      <c r="D37" s="66"/>
      <c r="E37" s="66"/>
      <c r="F37" s="67">
        <v>485.566666666667</v>
      </c>
    </row>
    <row r="38" spans="2:6" ht="15.75" x14ac:dyDescent="0.25">
      <c r="B38" s="11">
        <v>42767</v>
      </c>
      <c r="C38" s="64">
        <v>0.76250000000000007</v>
      </c>
      <c r="D38" s="64">
        <v>0.38194444444444442</v>
      </c>
      <c r="E38" s="64">
        <v>0.61944444444444435</v>
      </c>
      <c r="F38" s="65">
        <v>14.866666666666664</v>
      </c>
    </row>
    <row r="39" spans="2:6" ht="15.75" x14ac:dyDescent="0.25">
      <c r="B39" s="11">
        <v>42768</v>
      </c>
      <c r="C39" s="64">
        <v>0.7631944444444444</v>
      </c>
      <c r="D39" s="64">
        <v>0.38125000000000003</v>
      </c>
      <c r="E39" s="64">
        <v>0.61805555555555569</v>
      </c>
      <c r="F39" s="65">
        <v>14.833333333333336</v>
      </c>
    </row>
    <row r="40" spans="2:6" ht="15.75" x14ac:dyDescent="0.25">
      <c r="B40" s="11">
        <v>42769</v>
      </c>
      <c r="C40" s="64">
        <v>0.76388888888888895</v>
      </c>
      <c r="D40" s="64">
        <v>0.38055555555555598</v>
      </c>
      <c r="E40" s="64">
        <v>0.61666666666666703</v>
      </c>
      <c r="F40" s="65">
        <v>14.800000000000008</v>
      </c>
    </row>
    <row r="41" spans="2:6" ht="15.75" x14ac:dyDescent="0.25">
      <c r="B41" s="11">
        <v>42770</v>
      </c>
      <c r="C41" s="64">
        <v>0.76458333333333295</v>
      </c>
      <c r="D41" s="64">
        <v>0.37986111111111098</v>
      </c>
      <c r="E41" s="64">
        <v>0.61527777777777803</v>
      </c>
      <c r="F41" s="65">
        <v>14.766666666666673</v>
      </c>
    </row>
    <row r="42" spans="2:6" ht="15.75" x14ac:dyDescent="0.25">
      <c r="B42" s="11">
        <v>42771</v>
      </c>
      <c r="C42" s="64">
        <v>0.76597222222222217</v>
      </c>
      <c r="D42" s="64">
        <v>0.37847222222222199</v>
      </c>
      <c r="E42" s="64">
        <v>0.61249999999999971</v>
      </c>
      <c r="F42" s="65">
        <v>14.699999999999992</v>
      </c>
    </row>
    <row r="43" spans="2:6" ht="15.75" x14ac:dyDescent="0.25">
      <c r="B43" s="11">
        <v>42772</v>
      </c>
      <c r="C43" s="64">
        <v>0.76736111111111105</v>
      </c>
      <c r="D43" s="64">
        <v>0.37708333333333299</v>
      </c>
      <c r="E43" s="64">
        <v>0.60972222222222194</v>
      </c>
      <c r="F43" s="65">
        <v>14.633333333333326</v>
      </c>
    </row>
    <row r="44" spans="2:6" ht="15.75" x14ac:dyDescent="0.25">
      <c r="B44" s="11">
        <v>42773</v>
      </c>
      <c r="C44" s="64">
        <v>0.76875000000000104</v>
      </c>
      <c r="D44" s="64">
        <v>0.375694444444444</v>
      </c>
      <c r="E44" s="64">
        <v>0.60694444444444307</v>
      </c>
      <c r="F44" s="65">
        <v>14.566666666666634</v>
      </c>
    </row>
    <row r="45" spans="2:6" ht="15.75" x14ac:dyDescent="0.25">
      <c r="B45" s="11">
        <v>42774</v>
      </c>
      <c r="C45" s="64">
        <v>0.77013888888889004</v>
      </c>
      <c r="D45" s="64">
        <v>0.374305555555555</v>
      </c>
      <c r="E45" s="64">
        <v>0.60416666666666496</v>
      </c>
      <c r="F45" s="65">
        <v>14.499999999999959</v>
      </c>
    </row>
    <row r="46" spans="2:6" ht="15.75" x14ac:dyDescent="0.25">
      <c r="B46" s="11">
        <v>42775</v>
      </c>
      <c r="C46" s="64">
        <v>0.77152777777777903</v>
      </c>
      <c r="D46" s="64">
        <v>0.37291666666666601</v>
      </c>
      <c r="E46" s="64">
        <v>0.60138888888888686</v>
      </c>
      <c r="F46" s="65">
        <v>14.433333333333284</v>
      </c>
    </row>
    <row r="47" spans="2:6" ht="15.75" x14ac:dyDescent="0.25">
      <c r="B47" s="11">
        <v>42776</v>
      </c>
      <c r="C47" s="64">
        <v>0.77291666666666803</v>
      </c>
      <c r="D47" s="64">
        <v>0.37152777777777701</v>
      </c>
      <c r="E47" s="64">
        <v>0.59861111111110898</v>
      </c>
      <c r="F47" s="65">
        <v>14.366666666666616</v>
      </c>
    </row>
    <row r="48" spans="2:6" ht="15.75" x14ac:dyDescent="0.25">
      <c r="B48" s="11">
        <v>42777</v>
      </c>
      <c r="C48" s="64">
        <v>0.77430555555555702</v>
      </c>
      <c r="D48" s="64">
        <v>0.37013888888888802</v>
      </c>
      <c r="E48" s="64">
        <v>0.59583333333333111</v>
      </c>
      <c r="F48" s="65">
        <v>14.299999999999947</v>
      </c>
    </row>
    <row r="49" spans="2:6" ht="15.75" x14ac:dyDescent="0.25">
      <c r="B49" s="11">
        <v>42778</v>
      </c>
      <c r="C49" s="64">
        <v>0.77569444444444702</v>
      </c>
      <c r="D49" s="64">
        <v>0.36874999999999902</v>
      </c>
      <c r="E49" s="64">
        <v>0.59305555555555201</v>
      </c>
      <c r="F49" s="65">
        <v>14.233333333333249</v>
      </c>
    </row>
    <row r="50" spans="2:6" ht="15.75" x14ac:dyDescent="0.25">
      <c r="B50" s="11">
        <v>42779</v>
      </c>
      <c r="C50" s="64">
        <v>0.77708333333333601</v>
      </c>
      <c r="D50" s="64">
        <v>0.36736111111110997</v>
      </c>
      <c r="E50" s="64">
        <v>0.5902777777777739</v>
      </c>
      <c r="F50" s="65">
        <v>14.166666666666574</v>
      </c>
    </row>
    <row r="51" spans="2:6" ht="15.75" x14ac:dyDescent="0.25">
      <c r="B51" s="11">
        <v>42780</v>
      </c>
      <c r="C51" s="64">
        <v>0.77847222222222501</v>
      </c>
      <c r="D51" s="64">
        <v>0.36597222222222098</v>
      </c>
      <c r="E51" s="64">
        <v>0.58749999999999603</v>
      </c>
      <c r="F51" s="65">
        <v>14.099999999999905</v>
      </c>
    </row>
    <row r="52" spans="2:6" ht="15.75" x14ac:dyDescent="0.25">
      <c r="B52" s="11">
        <v>42781</v>
      </c>
      <c r="C52" s="64">
        <v>0.779861111111114</v>
      </c>
      <c r="D52" s="64">
        <v>0.36458333333333198</v>
      </c>
      <c r="E52" s="64">
        <v>0.58472222222221792</v>
      </c>
      <c r="F52" s="65">
        <v>14.03333333333323</v>
      </c>
    </row>
    <row r="53" spans="2:6" ht="15.75" x14ac:dyDescent="0.25">
      <c r="B53" s="11">
        <v>42782</v>
      </c>
      <c r="C53" s="64">
        <v>0.781250000000004</v>
      </c>
      <c r="D53" s="64">
        <v>0.36319444444444299</v>
      </c>
      <c r="E53" s="64">
        <v>0.58194444444443905</v>
      </c>
      <c r="F53" s="65">
        <v>13.966666666666537</v>
      </c>
    </row>
    <row r="54" spans="2:6" ht="15.75" x14ac:dyDescent="0.25">
      <c r="B54" s="11">
        <v>42783</v>
      </c>
      <c r="C54" s="64">
        <v>0.78263888888889299</v>
      </c>
      <c r="D54" s="64">
        <v>0.36180555555555399</v>
      </c>
      <c r="E54" s="64">
        <v>0.57916666666666095</v>
      </c>
      <c r="F54" s="65">
        <v>13.899999999999864</v>
      </c>
    </row>
    <row r="55" spans="2:6" ht="15.75" x14ac:dyDescent="0.25">
      <c r="B55" s="11">
        <v>42784</v>
      </c>
      <c r="C55" s="64">
        <v>0.78402777777778199</v>
      </c>
      <c r="D55" s="64">
        <v>0.360416666666665</v>
      </c>
      <c r="E55" s="64">
        <v>0.57638888888888307</v>
      </c>
      <c r="F55" s="65">
        <v>13.833333333333194</v>
      </c>
    </row>
    <row r="56" spans="2:6" ht="15.75" x14ac:dyDescent="0.25">
      <c r="B56" s="11">
        <v>42785</v>
      </c>
      <c r="C56" s="64">
        <v>0.78541666666667098</v>
      </c>
      <c r="D56" s="64">
        <v>0.359027777777776</v>
      </c>
      <c r="E56" s="64">
        <v>0.57361111111110497</v>
      </c>
      <c r="F56" s="65">
        <v>13.76666666666652</v>
      </c>
    </row>
    <row r="57" spans="2:6" ht="15.75" x14ac:dyDescent="0.25">
      <c r="B57" s="11">
        <v>42786</v>
      </c>
      <c r="C57" s="64">
        <v>0.78680555555555998</v>
      </c>
      <c r="D57" s="64">
        <v>0.35763888888888701</v>
      </c>
      <c r="E57" s="64">
        <v>0.57083333333332709</v>
      </c>
      <c r="F57" s="65">
        <v>13.69999999999985</v>
      </c>
    </row>
    <row r="58" spans="2:6" ht="15.75" x14ac:dyDescent="0.25">
      <c r="B58" s="11">
        <v>42787</v>
      </c>
      <c r="C58" s="64">
        <v>0.78819444444444997</v>
      </c>
      <c r="D58" s="64">
        <v>0.35624999999999801</v>
      </c>
      <c r="E58" s="64">
        <v>0.56805555555554799</v>
      </c>
      <c r="F58" s="65">
        <v>13.633333333333152</v>
      </c>
    </row>
    <row r="59" spans="2:6" ht="15.75" x14ac:dyDescent="0.25">
      <c r="B59" s="11">
        <v>42788</v>
      </c>
      <c r="C59" s="64">
        <v>0.78958333333333897</v>
      </c>
      <c r="D59" s="64">
        <v>0.35486111111110902</v>
      </c>
      <c r="E59" s="64">
        <v>0.56527777777777011</v>
      </c>
      <c r="F59" s="65">
        <v>13.566666666666482</v>
      </c>
    </row>
    <row r="60" spans="2:6" ht="15.75" x14ac:dyDescent="0.25">
      <c r="B60" s="11">
        <v>42789</v>
      </c>
      <c r="C60" s="64">
        <v>0.79097222222222796</v>
      </c>
      <c r="D60" s="64">
        <v>0.35347222222222002</v>
      </c>
      <c r="E60" s="64">
        <v>0.56249999999999201</v>
      </c>
      <c r="F60" s="65">
        <v>13.499999999999808</v>
      </c>
    </row>
    <row r="61" spans="2:6" ht="15.75" x14ac:dyDescent="0.25">
      <c r="B61" s="11">
        <v>42790</v>
      </c>
      <c r="C61" s="64">
        <v>0.79236111111111696</v>
      </c>
      <c r="D61" s="64">
        <v>0.35208333333333097</v>
      </c>
      <c r="E61" s="64">
        <v>0.55972222222221413</v>
      </c>
      <c r="F61" s="65">
        <v>13.433333333333138</v>
      </c>
    </row>
    <row r="62" spans="2:6" ht="15.75" x14ac:dyDescent="0.25">
      <c r="B62" s="11">
        <v>42791</v>
      </c>
      <c r="C62" s="64">
        <v>0.79375000000000695</v>
      </c>
      <c r="D62" s="64">
        <v>0.35069444444444198</v>
      </c>
      <c r="E62" s="64">
        <v>0.55694444444443503</v>
      </c>
      <c r="F62" s="65">
        <v>13.36666666666644</v>
      </c>
    </row>
    <row r="63" spans="2:6" ht="15.75" x14ac:dyDescent="0.25">
      <c r="B63" s="11">
        <v>42792</v>
      </c>
      <c r="C63" s="64">
        <v>0.79513888888889594</v>
      </c>
      <c r="D63" s="64">
        <v>0.34930555555555298</v>
      </c>
      <c r="E63" s="64">
        <v>0.55416666666665693</v>
      </c>
      <c r="F63" s="65">
        <v>13.299999999999766</v>
      </c>
    </row>
    <row r="64" spans="2:6" ht="15.75" x14ac:dyDescent="0.25">
      <c r="B64" s="11">
        <v>42793</v>
      </c>
      <c r="C64" s="64">
        <v>0.79652777777778505</v>
      </c>
      <c r="D64" s="64">
        <v>0.34791666666666399</v>
      </c>
      <c r="E64" s="64">
        <v>0.55138888888887894</v>
      </c>
      <c r="F64" s="65">
        <v>13.233333333333094</v>
      </c>
    </row>
    <row r="65" spans="2:6" ht="15.75" x14ac:dyDescent="0.25">
      <c r="B65" s="11">
        <v>42794</v>
      </c>
      <c r="C65" s="64">
        <v>0.79791666666667405</v>
      </c>
      <c r="D65" s="64">
        <v>0.34583333333333338</v>
      </c>
      <c r="E65" s="64">
        <v>0.54791666666665939</v>
      </c>
      <c r="F65" s="65">
        <v>13.149999999999824</v>
      </c>
    </row>
    <row r="66" spans="2:6" ht="15.75" x14ac:dyDescent="0.25">
      <c r="B66" s="11">
        <v>42429</v>
      </c>
      <c r="C66" s="64">
        <v>0.79791666666667405</v>
      </c>
      <c r="D66" s="64">
        <v>0.34583333333333338</v>
      </c>
      <c r="E66" s="64">
        <v>0.54791666666665939</v>
      </c>
      <c r="F66" s="65">
        <v>13.149999999999824</v>
      </c>
    </row>
    <row r="67" spans="2:6" ht="15.75" x14ac:dyDescent="0.25">
      <c r="B67" s="12"/>
      <c r="C67" s="66"/>
      <c r="D67" s="66"/>
      <c r="E67" s="66"/>
      <c r="F67" s="67">
        <v>406.79999999999694</v>
      </c>
    </row>
    <row r="68" spans="2:6" ht="15.75" x14ac:dyDescent="0.25">
      <c r="B68" s="11">
        <v>42795</v>
      </c>
      <c r="C68" s="64">
        <v>0.80138888888888893</v>
      </c>
      <c r="D68" s="64">
        <v>0.34236111111111112</v>
      </c>
      <c r="E68" s="64">
        <v>0.54097222222222219</v>
      </c>
      <c r="F68" s="65">
        <v>12.983333333333333</v>
      </c>
    </row>
    <row r="69" spans="2:6" ht="15.75" x14ac:dyDescent="0.25">
      <c r="B69" s="11">
        <v>42796</v>
      </c>
      <c r="C69" s="64">
        <v>0.80208333333333337</v>
      </c>
      <c r="D69" s="64">
        <v>0.34097222222222223</v>
      </c>
      <c r="E69" s="64">
        <v>0.53888888888888886</v>
      </c>
      <c r="F69" s="65">
        <v>12.933333333333334</v>
      </c>
    </row>
    <row r="70" spans="2:6" ht="15.75" x14ac:dyDescent="0.25">
      <c r="B70" s="11">
        <v>42797</v>
      </c>
      <c r="C70" s="64">
        <v>0.80347222222222203</v>
      </c>
      <c r="D70" s="64">
        <v>0.33263888888888898</v>
      </c>
      <c r="E70" s="64">
        <v>0.5291666666666669</v>
      </c>
      <c r="F70" s="65">
        <v>12.700000000000006</v>
      </c>
    </row>
    <row r="71" spans="2:6" ht="15.75" x14ac:dyDescent="0.25">
      <c r="B71" s="11">
        <v>42798</v>
      </c>
      <c r="C71" s="64">
        <v>0.80486111111111114</v>
      </c>
      <c r="D71" s="64">
        <v>0.33124999999999999</v>
      </c>
      <c r="E71" s="64">
        <v>0.52638888888888891</v>
      </c>
      <c r="F71" s="65">
        <v>12.633333333333333</v>
      </c>
    </row>
    <row r="72" spans="2:6" ht="15.75" x14ac:dyDescent="0.25">
      <c r="B72" s="11">
        <v>42799</v>
      </c>
      <c r="C72" s="64">
        <v>0.80625000000000002</v>
      </c>
      <c r="D72" s="64">
        <v>0.32986111111111099</v>
      </c>
      <c r="E72" s="64">
        <v>0.52361111111111092</v>
      </c>
      <c r="F72" s="65">
        <v>12.566666666666663</v>
      </c>
    </row>
    <row r="73" spans="2:6" ht="15.75" x14ac:dyDescent="0.25">
      <c r="B73" s="11">
        <v>42800</v>
      </c>
      <c r="C73" s="64">
        <v>0.80763888888888902</v>
      </c>
      <c r="D73" s="64">
        <v>0.328472222222222</v>
      </c>
      <c r="E73" s="64">
        <v>0.52083333333333304</v>
      </c>
      <c r="F73" s="65">
        <v>12.499999999999993</v>
      </c>
    </row>
    <row r="74" spans="2:6" ht="15.75" x14ac:dyDescent="0.25">
      <c r="B74" s="11">
        <v>42801</v>
      </c>
      <c r="C74" s="64">
        <v>0.80902777777777801</v>
      </c>
      <c r="D74" s="64">
        <v>0.327083333333333</v>
      </c>
      <c r="E74" s="64">
        <v>0.51805555555555494</v>
      </c>
      <c r="F74" s="65">
        <v>12.433333333333319</v>
      </c>
    </row>
    <row r="75" spans="2:6" ht="15.75" x14ac:dyDescent="0.25">
      <c r="B75" s="11">
        <v>42802</v>
      </c>
      <c r="C75" s="64">
        <v>0.81041666666666801</v>
      </c>
      <c r="D75" s="64">
        <v>0.32569444444444401</v>
      </c>
      <c r="E75" s="64">
        <v>0.51527777777777606</v>
      </c>
      <c r="F75" s="65">
        <v>12.366666666666625</v>
      </c>
    </row>
    <row r="76" spans="2:6" ht="15.75" x14ac:dyDescent="0.25">
      <c r="B76" s="11">
        <v>42803</v>
      </c>
      <c r="C76" s="64">
        <v>0.811805555555557</v>
      </c>
      <c r="D76" s="64">
        <v>0.32430555555555501</v>
      </c>
      <c r="E76" s="64">
        <v>0.51249999999999796</v>
      </c>
      <c r="F76" s="65">
        <v>12.299999999999951</v>
      </c>
    </row>
    <row r="77" spans="2:6" ht="15.75" x14ac:dyDescent="0.25">
      <c r="B77" s="11">
        <v>42804</v>
      </c>
      <c r="C77" s="64">
        <v>0.813194444444446</v>
      </c>
      <c r="D77" s="64">
        <v>0.32222222222222224</v>
      </c>
      <c r="E77" s="64">
        <v>0.50902777777777619</v>
      </c>
      <c r="F77" s="65">
        <v>12.216666666666629</v>
      </c>
    </row>
    <row r="78" spans="2:6" ht="15.75" x14ac:dyDescent="0.25">
      <c r="B78" s="11">
        <v>42805</v>
      </c>
      <c r="C78" s="64">
        <v>0.81458333333333499</v>
      </c>
      <c r="D78" s="64">
        <v>0.32013888888888897</v>
      </c>
      <c r="E78" s="64">
        <v>0.50555555555555398</v>
      </c>
      <c r="F78" s="65">
        <v>12.133333333333296</v>
      </c>
    </row>
    <row r="79" spans="2:6" ht="15.75" x14ac:dyDescent="0.25">
      <c r="B79" s="11">
        <v>42806</v>
      </c>
      <c r="C79" s="64">
        <v>0.81597222222222399</v>
      </c>
      <c r="D79" s="64">
        <v>0.31805555555555698</v>
      </c>
      <c r="E79" s="64">
        <v>0.50208333333333288</v>
      </c>
      <c r="F79" s="65">
        <v>12.04999999999999</v>
      </c>
    </row>
    <row r="80" spans="2:6" ht="15.75" x14ac:dyDescent="0.25">
      <c r="B80" s="11">
        <v>42807</v>
      </c>
      <c r="C80" s="64">
        <v>0.81736111111111298</v>
      </c>
      <c r="D80" s="64">
        <v>0.31597222222222399</v>
      </c>
      <c r="E80" s="64">
        <v>0.49861111111111112</v>
      </c>
      <c r="F80" s="65">
        <v>11.966666666666667</v>
      </c>
    </row>
    <row r="81" spans="2:6" ht="15.75" x14ac:dyDescent="0.25">
      <c r="B81" s="11">
        <v>42808</v>
      </c>
      <c r="C81" s="64">
        <v>0.81875000000000198</v>
      </c>
      <c r="D81" s="64">
        <v>0.31388888888889099</v>
      </c>
      <c r="E81" s="64">
        <v>0.49513888888888891</v>
      </c>
      <c r="F81" s="65">
        <v>11.883333333333333</v>
      </c>
    </row>
    <row r="82" spans="2:6" ht="15.75" x14ac:dyDescent="0.25">
      <c r="B82" s="11">
        <v>42809</v>
      </c>
      <c r="C82" s="64">
        <v>0.82013888888889097</v>
      </c>
      <c r="D82" s="64">
        <v>0.311805555555558</v>
      </c>
      <c r="E82" s="64">
        <v>0.49166666666666714</v>
      </c>
      <c r="F82" s="65">
        <v>11.800000000000011</v>
      </c>
    </row>
    <row r="83" spans="2:6" ht="15.75" x14ac:dyDescent="0.25">
      <c r="B83" s="11">
        <v>42810</v>
      </c>
      <c r="C83" s="64">
        <v>0.82152777777777997</v>
      </c>
      <c r="D83" s="64">
        <v>0.30972222222222601</v>
      </c>
      <c r="E83" s="64">
        <v>0.48819444444444604</v>
      </c>
      <c r="F83" s="65">
        <v>11.716666666666704</v>
      </c>
    </row>
    <row r="84" spans="2:6" ht="15.75" x14ac:dyDescent="0.25">
      <c r="B84" s="11">
        <v>42811</v>
      </c>
      <c r="C84" s="64">
        <v>0.82291666666666996</v>
      </c>
      <c r="D84" s="64">
        <v>0.30763888888889301</v>
      </c>
      <c r="E84" s="64">
        <v>0.48472222222222305</v>
      </c>
      <c r="F84" s="65">
        <v>11.633333333333354</v>
      </c>
    </row>
    <row r="85" spans="2:6" ht="15.75" x14ac:dyDescent="0.25">
      <c r="B85" s="11">
        <v>42812</v>
      </c>
      <c r="C85" s="64">
        <v>0.82430555555555896</v>
      </c>
      <c r="D85" s="64">
        <v>0.30555555555556002</v>
      </c>
      <c r="E85" s="64">
        <v>0.48125000000000107</v>
      </c>
      <c r="F85" s="65">
        <v>11.550000000000026</v>
      </c>
    </row>
    <row r="86" spans="2:6" ht="15.75" x14ac:dyDescent="0.25">
      <c r="B86" s="11">
        <v>42813</v>
      </c>
      <c r="C86" s="64">
        <v>0.82569444444444795</v>
      </c>
      <c r="D86" s="64">
        <v>0.30347222222222697</v>
      </c>
      <c r="E86" s="64">
        <v>0.47777777777777908</v>
      </c>
      <c r="F86" s="65">
        <v>11.466666666666697</v>
      </c>
    </row>
    <row r="87" spans="2:6" ht="15.75" x14ac:dyDescent="0.25">
      <c r="B87" s="11">
        <v>42814</v>
      </c>
      <c r="C87" s="64">
        <v>0.82708333333333695</v>
      </c>
      <c r="D87" s="64">
        <v>0.30138888888889498</v>
      </c>
      <c r="E87" s="64">
        <v>0.47430555555555798</v>
      </c>
      <c r="F87" s="65">
        <v>11.383333333333391</v>
      </c>
    </row>
    <row r="88" spans="2:6" ht="15.75" x14ac:dyDescent="0.25">
      <c r="B88" s="11">
        <v>42815</v>
      </c>
      <c r="C88" s="64">
        <v>0.82847222222222605</v>
      </c>
      <c r="D88" s="64">
        <v>0.29930555555556199</v>
      </c>
      <c r="E88" s="64">
        <v>0.47083333333333588</v>
      </c>
      <c r="F88" s="65">
        <v>11.300000000000061</v>
      </c>
    </row>
    <row r="89" spans="2:6" ht="15.75" x14ac:dyDescent="0.25">
      <c r="B89" s="11">
        <v>42816</v>
      </c>
      <c r="C89" s="64">
        <v>0.82986111111111505</v>
      </c>
      <c r="D89" s="64">
        <v>0.29722222222222899</v>
      </c>
      <c r="E89" s="64">
        <v>0.46736111111111389</v>
      </c>
      <c r="F89" s="65">
        <v>11.216666666666733</v>
      </c>
    </row>
    <row r="90" spans="2:6" ht="15.75" x14ac:dyDescent="0.25">
      <c r="B90" s="11">
        <v>42817</v>
      </c>
      <c r="C90" s="64">
        <v>0.83125000000000404</v>
      </c>
      <c r="D90" s="64">
        <v>0.295138888888896</v>
      </c>
      <c r="E90" s="64">
        <v>0.4638888888888919</v>
      </c>
      <c r="F90" s="65">
        <v>11.133333333333406</v>
      </c>
    </row>
    <row r="91" spans="2:6" ht="15.75" x14ac:dyDescent="0.25">
      <c r="B91" s="11">
        <v>42818</v>
      </c>
      <c r="C91" s="64">
        <v>0.83263888888889304</v>
      </c>
      <c r="D91" s="64">
        <v>0.29305555555556301</v>
      </c>
      <c r="E91" s="64">
        <v>0.46041666666666992</v>
      </c>
      <c r="F91" s="65">
        <v>11.050000000000079</v>
      </c>
    </row>
    <row r="92" spans="2:6" ht="15.75" x14ac:dyDescent="0.25">
      <c r="B92" s="11">
        <v>42819</v>
      </c>
      <c r="C92" s="64">
        <v>0.83402777777778203</v>
      </c>
      <c r="D92" s="64">
        <v>0.29097222222223101</v>
      </c>
      <c r="E92" s="64">
        <v>0.45694444444444904</v>
      </c>
      <c r="F92" s="65">
        <v>10.966666666666777</v>
      </c>
    </row>
    <row r="93" spans="2:6" ht="15.75" x14ac:dyDescent="0.25">
      <c r="B93" s="11">
        <v>42820</v>
      </c>
      <c r="C93" s="64">
        <v>0.83541666666667103</v>
      </c>
      <c r="D93" s="64">
        <v>0.28888888888889802</v>
      </c>
      <c r="E93" s="64">
        <v>0.45347222222222705</v>
      </c>
      <c r="F93" s="65">
        <v>10.88333333333345</v>
      </c>
    </row>
    <row r="94" spans="2:6" ht="15.75" x14ac:dyDescent="0.25">
      <c r="B94" s="11">
        <v>42821</v>
      </c>
      <c r="C94" s="64">
        <v>0.83680555555556102</v>
      </c>
      <c r="D94" s="64">
        <v>0.28680555555556497</v>
      </c>
      <c r="E94" s="64">
        <v>0.45000000000000384</v>
      </c>
      <c r="F94" s="65">
        <v>10.800000000000093</v>
      </c>
    </row>
    <row r="95" spans="2:6" ht="15.75" x14ac:dyDescent="0.25">
      <c r="B95" s="11">
        <v>42822</v>
      </c>
      <c r="C95" s="64">
        <v>0.83819444444445002</v>
      </c>
      <c r="D95" s="64">
        <v>0.28472222222223198</v>
      </c>
      <c r="E95" s="64">
        <v>0.44652777777778208</v>
      </c>
      <c r="F95" s="65">
        <v>10.71666666666677</v>
      </c>
    </row>
    <row r="96" spans="2:6" ht="15.75" x14ac:dyDescent="0.25">
      <c r="B96" s="11">
        <v>42823</v>
      </c>
      <c r="C96" s="64">
        <v>0.83958333333333901</v>
      </c>
      <c r="D96" s="64">
        <v>0.28263888888889999</v>
      </c>
      <c r="E96" s="64">
        <v>0.44305555555556098</v>
      </c>
      <c r="F96" s="65">
        <v>10.633333333333464</v>
      </c>
    </row>
    <row r="97" spans="2:6" ht="15.75" x14ac:dyDescent="0.25">
      <c r="B97" s="11">
        <v>42824</v>
      </c>
      <c r="C97" s="64">
        <v>0.84166666666666667</v>
      </c>
      <c r="D97" s="64">
        <v>0.28055555555556699</v>
      </c>
      <c r="E97" s="64">
        <v>0.43888888888890032</v>
      </c>
      <c r="F97" s="65">
        <v>10.533333333333609</v>
      </c>
    </row>
    <row r="98" spans="2:6" ht="15.75" x14ac:dyDescent="0.25">
      <c r="B98" s="11">
        <v>42825</v>
      </c>
      <c r="C98" s="64">
        <v>0.843749999999994</v>
      </c>
      <c r="D98" s="64">
        <v>0.278472222222234</v>
      </c>
      <c r="E98" s="64">
        <v>0.43472222222224</v>
      </c>
      <c r="F98" s="65">
        <v>10.43333333333376</v>
      </c>
    </row>
    <row r="99" spans="2:6" ht="15.75" x14ac:dyDescent="0.25">
      <c r="B99" s="12"/>
      <c r="C99" s="66"/>
      <c r="D99" s="66"/>
      <c r="E99" s="66"/>
      <c r="F99" s="67">
        <v>362.88333333333469</v>
      </c>
    </row>
    <row r="100" spans="2:6" ht="15.75" x14ac:dyDescent="0.25">
      <c r="B100" s="11">
        <v>42826</v>
      </c>
      <c r="C100" s="64">
        <v>0.84444444444444444</v>
      </c>
      <c r="D100" s="64">
        <v>0.27708333333333335</v>
      </c>
      <c r="E100" s="64">
        <v>0.43263888888888891</v>
      </c>
      <c r="F100" s="65">
        <v>10.383333333333333</v>
      </c>
    </row>
    <row r="101" spans="2:6" ht="15.75" x14ac:dyDescent="0.25">
      <c r="B101" s="11">
        <v>42827</v>
      </c>
      <c r="C101" s="64">
        <v>0.84583333333333333</v>
      </c>
      <c r="D101" s="64">
        <v>0.27499999999999997</v>
      </c>
      <c r="E101" s="64">
        <v>0.42916666666666659</v>
      </c>
      <c r="F101" s="65">
        <v>10.299999999999997</v>
      </c>
    </row>
    <row r="102" spans="2:6" ht="15.75" x14ac:dyDescent="0.25">
      <c r="B102" s="11">
        <v>42828</v>
      </c>
      <c r="C102" s="64">
        <v>0.84722222222222199</v>
      </c>
      <c r="D102" s="64">
        <v>0.27291666666666697</v>
      </c>
      <c r="E102" s="64">
        <v>0.42569444444444493</v>
      </c>
      <c r="F102" s="65">
        <v>10.216666666666679</v>
      </c>
    </row>
    <row r="103" spans="2:6" ht="15.75" x14ac:dyDescent="0.25">
      <c r="B103" s="11">
        <v>42829</v>
      </c>
      <c r="C103" s="64">
        <v>0.84861111111111098</v>
      </c>
      <c r="D103" s="64">
        <v>0.27083333333333298</v>
      </c>
      <c r="E103" s="64">
        <v>0.42222222222222205</v>
      </c>
      <c r="F103" s="65">
        <v>10.133333333333329</v>
      </c>
    </row>
    <row r="104" spans="2:6" ht="15.75" x14ac:dyDescent="0.25">
      <c r="B104" s="11">
        <v>42830</v>
      </c>
      <c r="C104" s="64">
        <v>0.85</v>
      </c>
      <c r="D104" s="64">
        <v>0.26874999999999999</v>
      </c>
      <c r="E104" s="64">
        <v>0.41875000000000007</v>
      </c>
      <c r="F104" s="65">
        <v>10.050000000000001</v>
      </c>
    </row>
    <row r="105" spans="2:6" ht="15.75" x14ac:dyDescent="0.25">
      <c r="B105" s="11">
        <v>42831</v>
      </c>
      <c r="C105" s="64">
        <v>0.85138888888888897</v>
      </c>
      <c r="D105" s="64">
        <v>0.266666666666666</v>
      </c>
      <c r="E105" s="64">
        <v>0.41527777777777697</v>
      </c>
      <c r="F105" s="65">
        <v>9.9666666666666472</v>
      </c>
    </row>
    <row r="106" spans="2:6" ht="15.75" x14ac:dyDescent="0.25">
      <c r="B106" s="11">
        <v>42832</v>
      </c>
      <c r="C106" s="64">
        <v>0.85277777777777797</v>
      </c>
      <c r="D106" s="64">
        <v>0.264583333333333</v>
      </c>
      <c r="E106" s="64">
        <v>0.41180555555555498</v>
      </c>
      <c r="F106" s="65">
        <v>9.8833333333333186</v>
      </c>
    </row>
    <row r="107" spans="2:6" ht="15.75" x14ac:dyDescent="0.25">
      <c r="B107" s="11">
        <v>42833</v>
      </c>
      <c r="C107" s="64">
        <v>0.85416666666666696</v>
      </c>
      <c r="D107" s="64">
        <v>0.26250000000000001</v>
      </c>
      <c r="E107" s="64">
        <v>0.40833333333333299</v>
      </c>
      <c r="F107" s="65">
        <v>9.7999999999999918</v>
      </c>
    </row>
    <row r="108" spans="2:6" ht="15.75" x14ac:dyDescent="0.25">
      <c r="B108" s="11">
        <v>42834</v>
      </c>
      <c r="C108" s="64">
        <v>0.85555555555555596</v>
      </c>
      <c r="D108" s="64">
        <v>0.26041666666666602</v>
      </c>
      <c r="E108" s="64">
        <v>0.40486111111111012</v>
      </c>
      <c r="F108" s="65">
        <v>9.7166666666666437</v>
      </c>
    </row>
    <row r="109" spans="2:6" ht="15.75" x14ac:dyDescent="0.25">
      <c r="B109" s="11">
        <v>42835</v>
      </c>
      <c r="C109" s="64">
        <v>0.85763888888888884</v>
      </c>
      <c r="D109" s="64">
        <v>0.25763888888888892</v>
      </c>
      <c r="E109" s="64">
        <v>0.40000000000000013</v>
      </c>
      <c r="F109" s="65">
        <v>9.6000000000000032</v>
      </c>
    </row>
    <row r="110" spans="2:6" ht="15.75" x14ac:dyDescent="0.25">
      <c r="B110" s="11">
        <v>42836</v>
      </c>
      <c r="C110" s="64">
        <v>0.85902777777777783</v>
      </c>
      <c r="D110" s="64">
        <v>0.25624999999999998</v>
      </c>
      <c r="E110" s="64">
        <v>0.39722222222222225</v>
      </c>
      <c r="F110" s="65">
        <v>9.533333333333335</v>
      </c>
    </row>
    <row r="111" spans="2:6" ht="15.75" x14ac:dyDescent="0.25">
      <c r="B111" s="11">
        <v>42837</v>
      </c>
      <c r="C111" s="64">
        <v>0.86041666666666705</v>
      </c>
      <c r="D111" s="64">
        <v>0.25416666666666599</v>
      </c>
      <c r="E111" s="64">
        <v>0.39374999999999893</v>
      </c>
      <c r="F111" s="65">
        <v>9.4499999999999744</v>
      </c>
    </row>
    <row r="112" spans="2:6" ht="15.75" x14ac:dyDescent="0.25">
      <c r="B112" s="11">
        <v>42838</v>
      </c>
      <c r="C112" s="64">
        <v>0.86180555555555605</v>
      </c>
      <c r="D112" s="64">
        <v>0.25138888888888888</v>
      </c>
      <c r="E112" s="64">
        <v>0.38958333333333284</v>
      </c>
      <c r="F112" s="65">
        <v>9.3499999999999872</v>
      </c>
    </row>
    <row r="113" spans="2:6" ht="15.75" x14ac:dyDescent="0.25">
      <c r="B113" s="11">
        <v>42839</v>
      </c>
      <c r="C113" s="64">
        <v>0.86319444444444504</v>
      </c>
      <c r="D113" s="64">
        <v>0.24930555555555556</v>
      </c>
      <c r="E113" s="64">
        <v>0.38611111111111041</v>
      </c>
      <c r="F113" s="65">
        <v>9.2666666666666497</v>
      </c>
    </row>
    <row r="114" spans="2:6" ht="15.75" x14ac:dyDescent="0.25">
      <c r="B114" s="11">
        <v>42840</v>
      </c>
      <c r="C114" s="64">
        <v>0.86458333333333404</v>
      </c>
      <c r="D114" s="64">
        <v>0.24722222222222223</v>
      </c>
      <c r="E114" s="64">
        <v>0.3826388888888882</v>
      </c>
      <c r="F114" s="65">
        <v>9.1833333333333158</v>
      </c>
    </row>
    <row r="115" spans="2:6" ht="15.75" x14ac:dyDescent="0.25">
      <c r="B115" s="11">
        <v>42841</v>
      </c>
      <c r="C115" s="64">
        <v>0.86597222222222303</v>
      </c>
      <c r="D115" s="64">
        <v>0.24513888888888899</v>
      </c>
      <c r="E115" s="64">
        <v>0.37916666666666599</v>
      </c>
      <c r="F115" s="65">
        <v>9.0999999999999837</v>
      </c>
    </row>
    <row r="116" spans="2:6" ht="15.75" x14ac:dyDescent="0.25">
      <c r="B116" s="11">
        <v>42842</v>
      </c>
      <c r="C116" s="64">
        <v>0.86736111111111203</v>
      </c>
      <c r="D116" s="64">
        <v>0.243055555555556</v>
      </c>
      <c r="E116" s="64">
        <v>0.375694444444444</v>
      </c>
      <c r="F116" s="65">
        <v>9.0166666666666551</v>
      </c>
    </row>
    <row r="117" spans="2:6" ht="15.75" x14ac:dyDescent="0.25">
      <c r="B117" s="11">
        <v>42843</v>
      </c>
      <c r="C117" s="64">
        <v>0.86875000000000102</v>
      </c>
      <c r="D117" s="64">
        <v>0.240972222222222</v>
      </c>
      <c r="E117" s="64">
        <v>0.3722222222222209</v>
      </c>
      <c r="F117" s="65">
        <v>8.9333333333333016</v>
      </c>
    </row>
    <row r="118" spans="2:6" ht="15.75" x14ac:dyDescent="0.25">
      <c r="B118" s="11">
        <v>42844</v>
      </c>
      <c r="C118" s="64">
        <v>0.87013888888889002</v>
      </c>
      <c r="D118" s="64">
        <v>0.23888888888888901</v>
      </c>
      <c r="E118" s="64">
        <v>0.36874999999999891</v>
      </c>
      <c r="F118" s="65">
        <v>8.849999999999973</v>
      </c>
    </row>
    <row r="119" spans="2:6" ht="15.75" x14ac:dyDescent="0.25">
      <c r="B119" s="11">
        <v>42845</v>
      </c>
      <c r="C119" s="64">
        <v>0.87152777777777901</v>
      </c>
      <c r="D119" s="64">
        <v>0.23680555555555599</v>
      </c>
      <c r="E119" s="64">
        <v>0.36527777777777692</v>
      </c>
      <c r="F119" s="65">
        <v>8.7666666666666462</v>
      </c>
    </row>
    <row r="120" spans="2:6" ht="15.75" x14ac:dyDescent="0.25">
      <c r="B120" s="11">
        <v>42846</v>
      </c>
      <c r="C120" s="64">
        <v>0.87291666666666801</v>
      </c>
      <c r="D120" s="64">
        <v>0.234722222222222</v>
      </c>
      <c r="E120" s="64">
        <v>0.36180555555555405</v>
      </c>
      <c r="F120" s="65">
        <v>8.683333333333298</v>
      </c>
    </row>
    <row r="121" spans="2:6" ht="15.75" x14ac:dyDescent="0.25">
      <c r="B121" s="11">
        <v>42847</v>
      </c>
      <c r="C121" s="64">
        <v>0.874305555555557</v>
      </c>
      <c r="D121" s="64">
        <v>0.23263888888888901</v>
      </c>
      <c r="E121" s="64">
        <v>0.35833333333333206</v>
      </c>
      <c r="F121" s="65">
        <v>8.5999999999999694</v>
      </c>
    </row>
    <row r="122" spans="2:6" ht="15.75" x14ac:dyDescent="0.25">
      <c r="B122" s="11">
        <v>42848</v>
      </c>
      <c r="C122" s="64">
        <v>0.875694444444446</v>
      </c>
      <c r="D122" s="64">
        <v>0.23055555555555601</v>
      </c>
      <c r="E122" s="64">
        <v>0.35486111111111007</v>
      </c>
      <c r="F122" s="65">
        <v>8.5166666666666409</v>
      </c>
    </row>
    <row r="123" spans="2:6" ht="15.75" x14ac:dyDescent="0.25">
      <c r="B123" s="11">
        <v>42849</v>
      </c>
      <c r="C123" s="64">
        <v>0.87708333333333499</v>
      </c>
      <c r="D123" s="64">
        <v>0.22847222222222199</v>
      </c>
      <c r="E123" s="64">
        <v>0.35138888888888697</v>
      </c>
      <c r="F123" s="65">
        <v>8.4333333333332874</v>
      </c>
    </row>
    <row r="124" spans="2:6" ht="15.75" x14ac:dyDescent="0.25">
      <c r="B124" s="11">
        <v>42850</v>
      </c>
      <c r="C124" s="64">
        <v>0.87847222222222399</v>
      </c>
      <c r="D124" s="64">
        <v>0.226388888888889</v>
      </c>
      <c r="E124" s="64">
        <v>0.34791666666666499</v>
      </c>
      <c r="F124" s="65">
        <v>8.3499999999999588</v>
      </c>
    </row>
    <row r="125" spans="2:6" ht="15.75" x14ac:dyDescent="0.25">
      <c r="B125" s="11">
        <v>42851</v>
      </c>
      <c r="C125" s="64">
        <v>0.87986111111111298</v>
      </c>
      <c r="D125" s="64">
        <v>0.22430555555555601</v>
      </c>
      <c r="E125" s="64">
        <v>0.344444444444443</v>
      </c>
      <c r="F125" s="65">
        <v>8.266666666666632</v>
      </c>
    </row>
    <row r="126" spans="2:6" ht="15.75" x14ac:dyDescent="0.25">
      <c r="B126" s="11">
        <v>42852</v>
      </c>
      <c r="C126" s="64">
        <v>0.88125000000000198</v>
      </c>
      <c r="D126" s="64">
        <v>0.22222222222222199</v>
      </c>
      <c r="E126" s="64">
        <v>0.3409722222222199</v>
      </c>
      <c r="F126" s="65">
        <v>8.1833333333332767</v>
      </c>
    </row>
    <row r="127" spans="2:6" ht="15.75" x14ac:dyDescent="0.25">
      <c r="B127" s="11">
        <v>42853</v>
      </c>
      <c r="C127" s="64">
        <v>0.88263888888889097</v>
      </c>
      <c r="D127" s="64">
        <v>0.22013888888888899</v>
      </c>
      <c r="E127" s="64">
        <v>0.33749999999999813</v>
      </c>
      <c r="F127" s="65">
        <v>8.0999999999999552</v>
      </c>
    </row>
    <row r="128" spans="2:6" ht="15.75" x14ac:dyDescent="0.25">
      <c r="B128" s="11">
        <v>42854</v>
      </c>
      <c r="C128" s="64">
        <v>0.88402777777777997</v>
      </c>
      <c r="D128" s="64">
        <v>0.218055555555556</v>
      </c>
      <c r="E128" s="64">
        <v>0.33402777777777592</v>
      </c>
      <c r="F128" s="65">
        <v>8.0166666666666231</v>
      </c>
    </row>
    <row r="129" spans="2:6" ht="15.75" x14ac:dyDescent="0.25">
      <c r="B129" s="11">
        <v>42855</v>
      </c>
      <c r="C129" s="64">
        <v>0.88541666666666896</v>
      </c>
      <c r="D129" s="64">
        <v>0.21527777777777779</v>
      </c>
      <c r="E129" s="64">
        <v>0.32986111111110872</v>
      </c>
      <c r="F129" s="65">
        <v>7.9166666666666092</v>
      </c>
    </row>
    <row r="130" spans="2:6" ht="15.75" x14ac:dyDescent="0.25">
      <c r="B130" s="12"/>
      <c r="C130" s="66"/>
      <c r="D130" s="66"/>
      <c r="E130" s="66"/>
      <c r="F130" s="67">
        <v>274.56666666666604</v>
      </c>
    </row>
    <row r="131" spans="2:6" ht="15.75" x14ac:dyDescent="0.25">
      <c r="B131" s="11">
        <v>42856</v>
      </c>
      <c r="C131" s="64">
        <v>0.88680555555555562</v>
      </c>
      <c r="D131" s="64">
        <v>0.21319444444444444</v>
      </c>
      <c r="E131" s="68">
        <v>0.32638888888888884</v>
      </c>
      <c r="F131" s="65">
        <v>7.8333333333333321</v>
      </c>
    </row>
    <row r="132" spans="2:6" ht="15.75" x14ac:dyDescent="0.25">
      <c r="B132" s="11">
        <v>42857</v>
      </c>
      <c r="C132" s="64">
        <v>0.8881944444444444</v>
      </c>
      <c r="D132" s="64">
        <v>0.21111111111111111</v>
      </c>
      <c r="E132" s="68">
        <v>0.32291666666666663</v>
      </c>
      <c r="F132" s="65">
        <v>7.7499999999999991</v>
      </c>
    </row>
    <row r="133" spans="2:6" ht="15.75" x14ac:dyDescent="0.25">
      <c r="B133" s="11">
        <v>42858</v>
      </c>
      <c r="C133" s="64">
        <v>0.88958333333333295</v>
      </c>
      <c r="D133" s="64">
        <v>0.20902777777777801</v>
      </c>
      <c r="E133" s="68">
        <v>0.31944444444444509</v>
      </c>
      <c r="F133" s="65">
        <v>7.6666666666666821</v>
      </c>
    </row>
    <row r="134" spans="2:6" ht="15.75" x14ac:dyDescent="0.25">
      <c r="B134" s="11">
        <v>42859</v>
      </c>
      <c r="C134" s="64">
        <v>0.89097222222222205</v>
      </c>
      <c r="D134" s="64">
        <v>0.20694444444444399</v>
      </c>
      <c r="E134" s="68">
        <v>0.31597222222222188</v>
      </c>
      <c r="F134" s="65">
        <v>7.583333333333325</v>
      </c>
    </row>
    <row r="135" spans="2:6" ht="15.75" x14ac:dyDescent="0.25">
      <c r="B135" s="11">
        <v>42860</v>
      </c>
      <c r="C135" s="64">
        <v>0.89236111111111105</v>
      </c>
      <c r="D135" s="64">
        <v>0.20486111111111099</v>
      </c>
      <c r="E135" s="68">
        <v>0.31249999999999989</v>
      </c>
      <c r="F135" s="65">
        <v>7.4999999999999973</v>
      </c>
    </row>
    <row r="136" spans="2:6" ht="15.75" x14ac:dyDescent="0.25">
      <c r="B136" s="11">
        <v>42861</v>
      </c>
      <c r="C136" s="64">
        <v>0.89374999999999905</v>
      </c>
      <c r="D136" s="64">
        <v>0.202777777777778</v>
      </c>
      <c r="E136" s="68">
        <v>0.3090277777777789</v>
      </c>
      <c r="F136" s="65">
        <v>7.4166666666666936</v>
      </c>
    </row>
    <row r="137" spans="2:6" ht="15.75" x14ac:dyDescent="0.25">
      <c r="B137" s="11">
        <v>42862</v>
      </c>
      <c r="C137" s="64">
        <v>0.89513888888888804</v>
      </c>
      <c r="D137" s="64">
        <v>0.20069444444444401</v>
      </c>
      <c r="E137" s="68">
        <v>0.30555555555555602</v>
      </c>
      <c r="F137" s="65">
        <v>7.3333333333333446</v>
      </c>
    </row>
    <row r="138" spans="2:6" ht="15.75" x14ac:dyDescent="0.25">
      <c r="B138" s="11">
        <v>42863</v>
      </c>
      <c r="C138" s="64">
        <v>0.89652777777777704</v>
      </c>
      <c r="D138" s="64">
        <v>0.19861111111111099</v>
      </c>
      <c r="E138" s="68">
        <v>0.30208333333333404</v>
      </c>
      <c r="F138" s="65">
        <v>7.2500000000000169</v>
      </c>
    </row>
    <row r="139" spans="2:6" ht="15.75" x14ac:dyDescent="0.25">
      <c r="B139" s="11">
        <v>42864</v>
      </c>
      <c r="C139" s="64">
        <v>0.89791666666666603</v>
      </c>
      <c r="D139" s="64">
        <v>0.196527777777778</v>
      </c>
      <c r="E139" s="68">
        <v>0.29861111111111205</v>
      </c>
      <c r="F139" s="65">
        <v>7.1666666666666892</v>
      </c>
    </row>
    <row r="140" spans="2:6" ht="15.75" x14ac:dyDescent="0.25">
      <c r="B140" s="11">
        <v>42865</v>
      </c>
      <c r="C140" s="64">
        <v>0.89930555555555503</v>
      </c>
      <c r="D140" s="64">
        <v>0.194444444444445</v>
      </c>
      <c r="E140" s="68">
        <v>0.29513888888889006</v>
      </c>
      <c r="F140" s="65">
        <v>7.0833333333333615</v>
      </c>
    </row>
    <row r="141" spans="2:6" ht="15.75" x14ac:dyDescent="0.25">
      <c r="B141" s="11">
        <v>42866</v>
      </c>
      <c r="C141" s="64">
        <v>0.90069444444444302</v>
      </c>
      <c r="D141" s="64">
        <v>0.19236111111111101</v>
      </c>
      <c r="E141" s="64">
        <v>0.29166666666666796</v>
      </c>
      <c r="F141" s="65">
        <v>7.0000000000000311</v>
      </c>
    </row>
    <row r="142" spans="2:6" ht="15.75" x14ac:dyDescent="0.25">
      <c r="B142" s="11">
        <v>42867</v>
      </c>
      <c r="C142" s="64">
        <v>0.90208333333333202</v>
      </c>
      <c r="D142" s="64">
        <v>0.19027777777777799</v>
      </c>
      <c r="E142" s="64">
        <v>0.28819444444444597</v>
      </c>
      <c r="F142" s="65">
        <v>6.9166666666667034</v>
      </c>
    </row>
    <row r="143" spans="2:6" ht="15.75" x14ac:dyDescent="0.25">
      <c r="B143" s="11">
        <v>42868</v>
      </c>
      <c r="C143" s="64">
        <v>0.90347222222222101</v>
      </c>
      <c r="D143" s="64">
        <v>0.188194444444445</v>
      </c>
      <c r="E143" s="64">
        <v>0.28472222222222399</v>
      </c>
      <c r="F143" s="65">
        <v>6.8333333333333757</v>
      </c>
    </row>
    <row r="144" spans="2:6" ht="15.75" x14ac:dyDescent="0.25">
      <c r="B144" s="11">
        <v>42869</v>
      </c>
      <c r="C144" s="64">
        <v>0.90486111111111001</v>
      </c>
      <c r="D144" s="64">
        <v>0.18611111111111101</v>
      </c>
      <c r="E144" s="64">
        <v>0.28125000000000089</v>
      </c>
      <c r="F144" s="65">
        <v>6.7500000000000213</v>
      </c>
    </row>
    <row r="145" spans="2:6" ht="15.75" x14ac:dyDescent="0.25">
      <c r="B145" s="11">
        <v>42870</v>
      </c>
      <c r="C145" s="64">
        <v>0.906249999999998</v>
      </c>
      <c r="D145" s="64">
        <v>0.18402777777777801</v>
      </c>
      <c r="E145" s="64">
        <v>0.27777777777778012</v>
      </c>
      <c r="F145" s="65">
        <v>6.6666666666667229</v>
      </c>
    </row>
    <row r="146" spans="2:6" ht="15.75" x14ac:dyDescent="0.25">
      <c r="B146" s="11">
        <v>42871</v>
      </c>
      <c r="C146" s="64">
        <v>0.90833333333333333</v>
      </c>
      <c r="D146" s="64">
        <v>0.18194444444444499</v>
      </c>
      <c r="E146" s="64">
        <v>0.27361111111111158</v>
      </c>
      <c r="F146" s="65">
        <v>6.566666666666678</v>
      </c>
    </row>
    <row r="147" spans="2:6" ht="15.75" x14ac:dyDescent="0.25">
      <c r="B147" s="11">
        <v>42872</v>
      </c>
      <c r="C147" s="64">
        <v>0.91041666666666676</v>
      </c>
      <c r="D147" s="64">
        <v>0.179861111111111</v>
      </c>
      <c r="E147" s="64">
        <v>0.26944444444444426</v>
      </c>
      <c r="F147" s="65">
        <v>6.4666666666666623</v>
      </c>
    </row>
    <row r="148" spans="2:6" ht="15.75" x14ac:dyDescent="0.25">
      <c r="B148" s="11">
        <v>42873</v>
      </c>
      <c r="C148" s="64">
        <v>0.91249999999999998</v>
      </c>
      <c r="D148" s="64">
        <v>0.17847222222222223</v>
      </c>
      <c r="E148" s="64">
        <v>0.26597222222222217</v>
      </c>
      <c r="F148" s="65">
        <v>6.383333333333332</v>
      </c>
    </row>
    <row r="149" spans="2:6" ht="15.75" x14ac:dyDescent="0.25">
      <c r="B149" s="11">
        <v>42874</v>
      </c>
      <c r="C149" s="64">
        <v>0.91458333333333397</v>
      </c>
      <c r="D149" s="64">
        <v>0.17708333333333334</v>
      </c>
      <c r="E149" s="64">
        <v>0.26249999999999929</v>
      </c>
      <c r="F149" s="65">
        <v>6.2999999999999829</v>
      </c>
    </row>
    <row r="150" spans="2:6" ht="15.75" x14ac:dyDescent="0.25">
      <c r="B150" s="11">
        <v>42875</v>
      </c>
      <c r="C150" s="64">
        <v>0.9159722222222223</v>
      </c>
      <c r="D150" s="64">
        <v>0.17569444444444399</v>
      </c>
      <c r="E150" s="64">
        <v>0.25972222222222163</v>
      </c>
      <c r="F150" s="65">
        <v>6.2333333333333192</v>
      </c>
    </row>
    <row r="151" spans="2:6" ht="15.75" x14ac:dyDescent="0.25">
      <c r="B151" s="11">
        <v>42876</v>
      </c>
      <c r="C151" s="64">
        <v>0.91736111111111096</v>
      </c>
      <c r="D151" s="64">
        <v>0.17430555555555599</v>
      </c>
      <c r="E151" s="64">
        <v>0.25694444444444497</v>
      </c>
      <c r="F151" s="65">
        <v>6.1666666666666794</v>
      </c>
    </row>
    <row r="152" spans="2:6" ht="15.75" x14ac:dyDescent="0.25">
      <c r="B152" s="11">
        <v>42877</v>
      </c>
      <c r="C152" s="64">
        <v>0.91874999999999896</v>
      </c>
      <c r="D152" s="64">
        <v>0.172916666666667</v>
      </c>
      <c r="E152" s="64">
        <v>0.2541666666666681</v>
      </c>
      <c r="F152" s="65">
        <v>6.1000000000000343</v>
      </c>
    </row>
    <row r="153" spans="2:6" ht="15.75" x14ac:dyDescent="0.25">
      <c r="B153" s="11">
        <v>42878</v>
      </c>
      <c r="C153" s="64">
        <v>0.92013888888888695</v>
      </c>
      <c r="D153" s="64">
        <v>0.171527777777778</v>
      </c>
      <c r="E153" s="64">
        <v>0.25138888888889099</v>
      </c>
      <c r="F153" s="65">
        <v>6.0333333333333838</v>
      </c>
    </row>
    <row r="154" spans="2:6" ht="15.75" x14ac:dyDescent="0.25">
      <c r="B154" s="11">
        <v>42879</v>
      </c>
      <c r="C154" s="64">
        <v>0.92152777777777595</v>
      </c>
      <c r="D154" s="64">
        <v>0.17013888888888901</v>
      </c>
      <c r="E154" s="64">
        <v>0.24861111111111311</v>
      </c>
      <c r="F154" s="65">
        <v>5.9666666666667147</v>
      </c>
    </row>
    <row r="155" spans="2:6" ht="15.75" x14ac:dyDescent="0.25">
      <c r="B155" s="11">
        <v>42880</v>
      </c>
      <c r="C155" s="64">
        <v>0.92291666666666405</v>
      </c>
      <c r="D155" s="64">
        <v>0.16875000000000001</v>
      </c>
      <c r="E155" s="64">
        <v>0.2458333333333359</v>
      </c>
      <c r="F155" s="65">
        <v>5.9000000000000616</v>
      </c>
    </row>
    <row r="156" spans="2:6" ht="15.75" x14ac:dyDescent="0.25">
      <c r="B156" s="11">
        <v>42881</v>
      </c>
      <c r="C156" s="64">
        <v>0.92430555555555205</v>
      </c>
      <c r="D156" s="64">
        <v>0.16736111111111099</v>
      </c>
      <c r="E156" s="64">
        <v>0.24305555555555902</v>
      </c>
      <c r="F156" s="65">
        <v>5.8333333333334165</v>
      </c>
    </row>
    <row r="157" spans="2:6" ht="15.75" x14ac:dyDescent="0.25">
      <c r="B157" s="11">
        <v>42882</v>
      </c>
      <c r="C157" s="64">
        <v>0.92569444444444104</v>
      </c>
      <c r="D157" s="64">
        <v>0.16666666666666666</v>
      </c>
      <c r="E157" s="64">
        <v>0.2409722222222257</v>
      </c>
      <c r="F157" s="65">
        <v>5.7833333333334167</v>
      </c>
    </row>
    <row r="158" spans="2:6" ht="15.75" x14ac:dyDescent="0.25">
      <c r="B158" s="11">
        <v>42883</v>
      </c>
      <c r="C158" s="64">
        <v>0.92708333333332904</v>
      </c>
      <c r="D158" s="64">
        <v>0.16597222222222199</v>
      </c>
      <c r="E158" s="64">
        <v>0.23888888888889293</v>
      </c>
      <c r="F158" s="65">
        <v>5.7333333333334302</v>
      </c>
    </row>
    <row r="159" spans="2:6" ht="15.75" x14ac:dyDescent="0.25">
      <c r="B159" s="11">
        <v>42884</v>
      </c>
      <c r="C159" s="64">
        <v>0.92847222222221704</v>
      </c>
      <c r="D159" s="64">
        <v>0.165277777777778</v>
      </c>
      <c r="E159" s="64">
        <v>0.23680555555556104</v>
      </c>
      <c r="F159" s="65">
        <v>5.683333333333465</v>
      </c>
    </row>
    <row r="160" spans="2:6" ht="15.75" x14ac:dyDescent="0.25">
      <c r="B160" s="11">
        <v>42885</v>
      </c>
      <c r="C160" s="64">
        <v>0.92986111111110603</v>
      </c>
      <c r="D160" s="64">
        <v>0.164583333333334</v>
      </c>
      <c r="E160" s="64">
        <v>0.23472222222222794</v>
      </c>
      <c r="F160" s="65">
        <v>5.6333333333334705</v>
      </c>
    </row>
    <row r="161" spans="2:6" ht="15.75" x14ac:dyDescent="0.25">
      <c r="B161" s="11">
        <v>42886</v>
      </c>
      <c r="C161" s="64">
        <v>0.93124999999999403</v>
      </c>
      <c r="D161" s="64">
        <v>0.163888888888889</v>
      </c>
      <c r="E161" s="64">
        <v>0.23263888888889495</v>
      </c>
      <c r="F161" s="65">
        <v>5.5833333333334787</v>
      </c>
    </row>
    <row r="162" spans="2:6" ht="15.75" x14ac:dyDescent="0.25">
      <c r="B162" s="12"/>
      <c r="C162" s="66"/>
      <c r="D162" s="66"/>
      <c r="E162" s="66"/>
      <c r="F162" s="67">
        <v>205.11666666666784</v>
      </c>
    </row>
    <row r="163" spans="2:6" ht="15.75" x14ac:dyDescent="0.25">
      <c r="B163" s="11">
        <v>42887</v>
      </c>
      <c r="C163" s="64">
        <v>0.93263888888888891</v>
      </c>
      <c r="D163" s="64">
        <v>0.16388888888888889</v>
      </c>
      <c r="E163" s="64">
        <v>0.23125000000000007</v>
      </c>
      <c r="F163" s="65">
        <v>5.5500000000000016</v>
      </c>
    </row>
    <row r="164" spans="2:6" ht="15.75" x14ac:dyDescent="0.25">
      <c r="B164" s="11">
        <v>42888</v>
      </c>
      <c r="C164" s="64">
        <v>0.93402777777777779</v>
      </c>
      <c r="D164" s="64">
        <v>0.16319444444444445</v>
      </c>
      <c r="E164" s="64">
        <v>0.22916666666666663</v>
      </c>
      <c r="F164" s="65">
        <v>5.4999999999999991</v>
      </c>
    </row>
    <row r="165" spans="2:6" ht="15.75" x14ac:dyDescent="0.25">
      <c r="B165" s="11">
        <v>42889</v>
      </c>
      <c r="C165" s="64">
        <v>0.93541666666666701</v>
      </c>
      <c r="D165" s="64">
        <v>0.16319444444444445</v>
      </c>
      <c r="E165" s="64">
        <v>0.22777777777777741</v>
      </c>
      <c r="F165" s="65">
        <v>5.4666666666666579</v>
      </c>
    </row>
    <row r="166" spans="2:6" ht="15.75" x14ac:dyDescent="0.25">
      <c r="B166" s="11">
        <v>42890</v>
      </c>
      <c r="C166" s="64">
        <v>0.936805555555556</v>
      </c>
      <c r="D166" s="64">
        <v>0.16319444444444445</v>
      </c>
      <c r="E166" s="64">
        <v>0.22638888888888842</v>
      </c>
      <c r="F166" s="65">
        <v>5.433333333333322</v>
      </c>
    </row>
    <row r="167" spans="2:6" ht="15.75" x14ac:dyDescent="0.25">
      <c r="B167" s="11">
        <v>42891</v>
      </c>
      <c r="C167" s="64">
        <v>0.938194444444444</v>
      </c>
      <c r="D167" s="64">
        <v>0.16250000000000001</v>
      </c>
      <c r="E167" s="64">
        <v>0.22430555555555609</v>
      </c>
      <c r="F167" s="65">
        <v>5.3833333333333462</v>
      </c>
    </row>
    <row r="168" spans="2:6" ht="15.75" x14ac:dyDescent="0.25">
      <c r="B168" s="11">
        <v>42892</v>
      </c>
      <c r="C168" s="64">
        <v>0.93958333333333299</v>
      </c>
      <c r="D168" s="64">
        <v>0.16250000000000001</v>
      </c>
      <c r="E168" s="64">
        <v>0.2229166666666671</v>
      </c>
      <c r="F168" s="65">
        <v>5.3500000000000103</v>
      </c>
    </row>
    <row r="169" spans="2:6" ht="15.75" x14ac:dyDescent="0.25">
      <c r="B169" s="11">
        <v>42893</v>
      </c>
      <c r="C169" s="64">
        <v>0.94027777777777777</v>
      </c>
      <c r="D169" s="64">
        <v>0.16250000000000001</v>
      </c>
      <c r="E169" s="64">
        <v>0.22222222222222232</v>
      </c>
      <c r="F169" s="65">
        <v>5.3333333333333357</v>
      </c>
    </row>
    <row r="170" spans="2:6" ht="15.75" x14ac:dyDescent="0.25">
      <c r="B170" s="11">
        <v>42894</v>
      </c>
      <c r="C170" s="64">
        <v>0.94097222222222299</v>
      </c>
      <c r="D170" s="64">
        <v>0.16180555555555556</v>
      </c>
      <c r="E170" s="68">
        <v>0.22083333333333255</v>
      </c>
      <c r="F170" s="65">
        <v>5.2999999999999812</v>
      </c>
    </row>
    <row r="171" spans="2:6" ht="15.75" x14ac:dyDescent="0.25">
      <c r="B171" s="11">
        <v>42895</v>
      </c>
      <c r="C171" s="64">
        <v>0.94166666666666698</v>
      </c>
      <c r="D171" s="64">
        <v>0.16111111111111101</v>
      </c>
      <c r="E171" s="68">
        <v>0.219444444444444</v>
      </c>
      <c r="F171" s="65">
        <v>5.2666666666666559</v>
      </c>
    </row>
    <row r="172" spans="2:6" ht="15.75" x14ac:dyDescent="0.25">
      <c r="B172" s="11">
        <v>42896</v>
      </c>
      <c r="C172" s="64">
        <v>0.94236111111111198</v>
      </c>
      <c r="D172" s="64">
        <v>0.16111111111111101</v>
      </c>
      <c r="E172" s="68">
        <v>0.218749999999999</v>
      </c>
      <c r="F172" s="65">
        <v>5.249999999999976</v>
      </c>
    </row>
    <row r="173" spans="2:6" ht="15.75" x14ac:dyDescent="0.25">
      <c r="B173" s="11">
        <v>42897</v>
      </c>
      <c r="C173" s="64">
        <v>0.94305555555555698</v>
      </c>
      <c r="D173" s="64">
        <v>0.16111111111111101</v>
      </c>
      <c r="E173" s="68">
        <v>0.218055555555554</v>
      </c>
      <c r="F173" s="65">
        <v>5.2333333333332961</v>
      </c>
    </row>
    <row r="174" spans="2:6" ht="15.75" x14ac:dyDescent="0.25">
      <c r="B174" s="11">
        <v>42898</v>
      </c>
      <c r="C174" s="64">
        <v>0.94375000000000198</v>
      </c>
      <c r="D174" s="64">
        <v>0.16041666666666668</v>
      </c>
      <c r="E174" s="68">
        <v>0.21666666666666468</v>
      </c>
      <c r="F174" s="65">
        <v>5.1999999999999522</v>
      </c>
    </row>
    <row r="175" spans="2:6" ht="15.75" x14ac:dyDescent="0.25">
      <c r="B175" s="11">
        <v>42899</v>
      </c>
      <c r="C175" s="64">
        <v>0.94444444444444597</v>
      </c>
      <c r="D175" s="64">
        <v>0.16041666666666668</v>
      </c>
      <c r="E175" s="68">
        <v>0.21597222222222068</v>
      </c>
      <c r="F175" s="65">
        <v>5.1833333333332963</v>
      </c>
    </row>
    <row r="176" spans="2:6" ht="15.75" x14ac:dyDescent="0.25">
      <c r="B176" s="11">
        <v>42900</v>
      </c>
      <c r="C176" s="64">
        <v>0.94513888888889097</v>
      </c>
      <c r="D176" s="64">
        <v>0.16041666666666668</v>
      </c>
      <c r="E176" s="68">
        <v>0.21527777777777568</v>
      </c>
      <c r="F176" s="65">
        <v>5.1666666666666163</v>
      </c>
    </row>
    <row r="177" spans="2:6" ht="15.75" x14ac:dyDescent="0.25">
      <c r="B177" s="11">
        <v>42901</v>
      </c>
      <c r="C177" s="64">
        <v>0.94583333333333597</v>
      </c>
      <c r="D177" s="64">
        <v>0.15972222222222224</v>
      </c>
      <c r="E177" s="68">
        <v>0.21388888888888635</v>
      </c>
      <c r="F177" s="65">
        <v>5.1333333333332725</v>
      </c>
    </row>
    <row r="178" spans="2:6" ht="15.75" x14ac:dyDescent="0.25">
      <c r="B178" s="11">
        <v>42902</v>
      </c>
      <c r="C178" s="64">
        <v>0.9472222222222223</v>
      </c>
      <c r="D178" s="64">
        <v>0.15972222222222224</v>
      </c>
      <c r="E178" s="68">
        <v>0.21250000000000002</v>
      </c>
      <c r="F178" s="65">
        <v>5.1000000000000005</v>
      </c>
    </row>
    <row r="179" spans="2:6" ht="15.75" x14ac:dyDescent="0.25">
      <c r="B179" s="11">
        <v>42903</v>
      </c>
      <c r="C179" s="64">
        <v>0.94791666666666663</v>
      </c>
      <c r="D179" s="64">
        <v>0.15972222222222224</v>
      </c>
      <c r="E179" s="68">
        <v>0.21180555555555569</v>
      </c>
      <c r="F179" s="65">
        <v>5.0833333333333366</v>
      </c>
    </row>
    <row r="180" spans="2:6" ht="15.75" x14ac:dyDescent="0.25">
      <c r="B180" s="11">
        <v>42904</v>
      </c>
      <c r="C180" s="64">
        <v>0.94861111111111096</v>
      </c>
      <c r="D180" s="64">
        <v>0.15902777777777777</v>
      </c>
      <c r="E180" s="68">
        <v>0.21041666666666681</v>
      </c>
      <c r="F180" s="65">
        <v>5.0500000000000034</v>
      </c>
    </row>
    <row r="181" spans="2:6" ht="15.75" x14ac:dyDescent="0.25">
      <c r="B181" s="11">
        <v>42905</v>
      </c>
      <c r="C181" s="64">
        <v>0.94930555555555496</v>
      </c>
      <c r="D181" s="64">
        <v>0.15902777777777777</v>
      </c>
      <c r="E181" s="68">
        <v>0.20972222222222281</v>
      </c>
      <c r="F181" s="65">
        <v>5.0333333333333474</v>
      </c>
    </row>
    <row r="182" spans="2:6" ht="15.75" x14ac:dyDescent="0.25">
      <c r="B182" s="11">
        <v>42906</v>
      </c>
      <c r="C182" s="64">
        <v>0.95</v>
      </c>
      <c r="D182" s="64">
        <v>0.15833333333333333</v>
      </c>
      <c r="E182" s="68">
        <v>0.20833333333333326</v>
      </c>
      <c r="F182" s="65">
        <v>4.9999999999999982</v>
      </c>
    </row>
    <row r="183" spans="2:6" ht="15.75" x14ac:dyDescent="0.25">
      <c r="B183" s="11">
        <v>42907</v>
      </c>
      <c r="C183" s="64">
        <v>0.95069444444444395</v>
      </c>
      <c r="D183" s="64">
        <v>0.15833333333333333</v>
      </c>
      <c r="E183" s="68">
        <v>0.20763888888888926</v>
      </c>
      <c r="F183" s="65">
        <v>4.9833333333333423</v>
      </c>
    </row>
    <row r="184" spans="2:6" ht="15.75" x14ac:dyDescent="0.25">
      <c r="B184" s="11">
        <v>42908</v>
      </c>
      <c r="C184" s="64">
        <v>0.95138888888888795</v>
      </c>
      <c r="D184" s="64">
        <v>0.15833333333333333</v>
      </c>
      <c r="E184" s="68">
        <v>0.20694444444444526</v>
      </c>
      <c r="F184" s="65">
        <v>4.9666666666666863</v>
      </c>
    </row>
    <row r="185" spans="2:6" ht="15.75" x14ac:dyDescent="0.25">
      <c r="B185" s="11">
        <v>42909</v>
      </c>
      <c r="C185" s="64">
        <v>0.95138888888888795</v>
      </c>
      <c r="D185" s="64">
        <v>0.15833333333333333</v>
      </c>
      <c r="E185" s="68">
        <v>0.20694444444444526</v>
      </c>
      <c r="F185" s="65">
        <v>4.9666666666666863</v>
      </c>
    </row>
    <row r="186" spans="2:6" ht="15.75" x14ac:dyDescent="0.25">
      <c r="B186" s="11">
        <v>42910</v>
      </c>
      <c r="C186" s="64">
        <v>0.95138888888888795</v>
      </c>
      <c r="D186" s="64">
        <v>0.15763888888888888</v>
      </c>
      <c r="E186" s="64">
        <v>0.20625000000000093</v>
      </c>
      <c r="F186" s="65">
        <v>4.9500000000000224</v>
      </c>
    </row>
    <row r="187" spans="2:6" ht="15.75" x14ac:dyDescent="0.25">
      <c r="B187" s="11">
        <v>42911</v>
      </c>
      <c r="C187" s="64">
        <v>0.95138888888888795</v>
      </c>
      <c r="D187" s="64">
        <v>0.15763888888888888</v>
      </c>
      <c r="E187" s="64">
        <v>0.20625000000000093</v>
      </c>
      <c r="F187" s="65">
        <v>4.9500000000000224</v>
      </c>
    </row>
    <row r="188" spans="2:6" ht="15.75" x14ac:dyDescent="0.25">
      <c r="B188" s="11">
        <v>42912</v>
      </c>
      <c r="C188" s="64">
        <v>0.95138888888888795</v>
      </c>
      <c r="D188" s="64">
        <v>0.15694444444444444</v>
      </c>
      <c r="E188" s="64">
        <v>0.2055555555555566</v>
      </c>
      <c r="F188" s="65">
        <v>4.9333333333333584</v>
      </c>
    </row>
    <row r="189" spans="2:6" ht="15.75" x14ac:dyDescent="0.25">
      <c r="B189" s="11">
        <v>42913</v>
      </c>
      <c r="C189" s="64">
        <v>0.95138888888888795</v>
      </c>
      <c r="D189" s="64">
        <v>0.15694444444444444</v>
      </c>
      <c r="E189" s="64">
        <v>0.2055555555555566</v>
      </c>
      <c r="F189" s="65">
        <v>4.9333333333333584</v>
      </c>
    </row>
    <row r="190" spans="2:6" ht="15.75" x14ac:dyDescent="0.25">
      <c r="B190" s="11">
        <v>42914</v>
      </c>
      <c r="C190" s="64">
        <v>0.95138888888888795</v>
      </c>
      <c r="D190" s="64">
        <v>0.15625</v>
      </c>
      <c r="E190" s="64">
        <v>0.20486111111111205</v>
      </c>
      <c r="F190" s="65">
        <v>4.9166666666666892</v>
      </c>
    </row>
    <row r="191" spans="2:6" ht="15.75" x14ac:dyDescent="0.25">
      <c r="B191" s="11">
        <v>42915</v>
      </c>
      <c r="C191" s="64">
        <v>0.95138888888888795</v>
      </c>
      <c r="D191" s="64">
        <v>0.15625</v>
      </c>
      <c r="E191" s="64">
        <v>0.20486111111111205</v>
      </c>
      <c r="F191" s="65">
        <v>4.9166666666666892</v>
      </c>
    </row>
    <row r="192" spans="2:6" ht="15.75" x14ac:dyDescent="0.25">
      <c r="B192" s="11">
        <v>42916</v>
      </c>
      <c r="C192" s="64">
        <v>0.95138888888888795</v>
      </c>
      <c r="D192" s="64">
        <v>0.15555555555555556</v>
      </c>
      <c r="E192" s="64">
        <v>0.2041666666666675</v>
      </c>
      <c r="F192" s="65">
        <v>4.9000000000000199</v>
      </c>
    </row>
    <row r="193" spans="2:6" ht="15.75" x14ac:dyDescent="0.25">
      <c r="B193" s="12"/>
      <c r="C193" s="66"/>
      <c r="D193" s="66"/>
      <c r="E193" s="66"/>
      <c r="F193" s="67">
        <v>154.43333333333328</v>
      </c>
    </row>
    <row r="194" spans="2:6" ht="15.75" x14ac:dyDescent="0.25">
      <c r="B194" s="11">
        <v>42917</v>
      </c>
      <c r="C194" s="64">
        <v>0.95138888888888795</v>
      </c>
      <c r="D194" s="64">
        <v>0.15555555555555556</v>
      </c>
      <c r="E194" s="64">
        <v>0.2041666666666675</v>
      </c>
      <c r="F194" s="65">
        <v>4.9000000000000199</v>
      </c>
    </row>
    <row r="195" spans="2:6" ht="15.75" x14ac:dyDescent="0.25">
      <c r="B195" s="11">
        <v>42918</v>
      </c>
      <c r="C195" s="64">
        <v>0.9506944444444444</v>
      </c>
      <c r="D195" s="64">
        <v>0.15625</v>
      </c>
      <c r="E195" s="64">
        <v>0.2055555555555556</v>
      </c>
      <c r="F195" s="65">
        <v>4.9333333333333345</v>
      </c>
    </row>
    <row r="196" spans="2:6" ht="15.75" x14ac:dyDescent="0.25">
      <c r="B196" s="11">
        <v>42919</v>
      </c>
      <c r="C196" s="64">
        <v>0.95000000000000095</v>
      </c>
      <c r="D196" s="64">
        <v>0.15763888888888888</v>
      </c>
      <c r="E196" s="64">
        <v>0.20763888888888793</v>
      </c>
      <c r="F196" s="65">
        <v>4.9833333333333103</v>
      </c>
    </row>
    <row r="197" spans="2:6" ht="15.75" x14ac:dyDescent="0.25">
      <c r="B197" s="11">
        <v>42920</v>
      </c>
      <c r="C197" s="64">
        <v>0.94861111111111107</v>
      </c>
      <c r="D197" s="64">
        <v>0.15902777777777799</v>
      </c>
      <c r="E197" s="64">
        <v>0.21041666666666692</v>
      </c>
      <c r="F197" s="65">
        <v>5.050000000000006</v>
      </c>
    </row>
    <row r="198" spans="2:6" ht="15.75" x14ac:dyDescent="0.25">
      <c r="B198" s="11">
        <v>42921</v>
      </c>
      <c r="C198" s="64">
        <v>0.94722222222222097</v>
      </c>
      <c r="D198" s="64">
        <v>0.16041666666666701</v>
      </c>
      <c r="E198" s="64">
        <v>0.21319444444444613</v>
      </c>
      <c r="F198" s="65">
        <v>5.1166666666667071</v>
      </c>
    </row>
    <row r="199" spans="2:6" ht="15.75" x14ac:dyDescent="0.25">
      <c r="B199" s="11">
        <v>42922</v>
      </c>
      <c r="C199" s="64">
        <v>0.94583333333333097</v>
      </c>
      <c r="D199" s="64">
        <v>0.16180555555555601</v>
      </c>
      <c r="E199" s="64">
        <v>0.21597222222222501</v>
      </c>
      <c r="F199" s="65">
        <v>5.1833333333334002</v>
      </c>
    </row>
    <row r="200" spans="2:6" ht="15.75" x14ac:dyDescent="0.25">
      <c r="B200" s="11">
        <v>42923</v>
      </c>
      <c r="C200" s="64">
        <v>0.94513888888888886</v>
      </c>
      <c r="D200" s="64">
        <v>0.163194444444444</v>
      </c>
      <c r="E200" s="64">
        <v>0.21805555555555511</v>
      </c>
      <c r="F200" s="65">
        <v>5.2333333333333227</v>
      </c>
    </row>
    <row r="201" spans="2:6" ht="15.75" x14ac:dyDescent="0.25">
      <c r="B201" s="11">
        <v>42924</v>
      </c>
      <c r="C201" s="64">
        <v>0.94444444444444697</v>
      </c>
      <c r="D201" s="64">
        <v>0.164583333333333</v>
      </c>
      <c r="E201" s="64">
        <v>0.22013888888888611</v>
      </c>
      <c r="F201" s="65">
        <v>5.2833333333332666</v>
      </c>
    </row>
    <row r="202" spans="2:6" ht="15.75" x14ac:dyDescent="0.25">
      <c r="B202" s="11">
        <v>42925</v>
      </c>
      <c r="C202" s="64">
        <v>0.94305555555555554</v>
      </c>
      <c r="D202" s="64">
        <v>0.16597222222222199</v>
      </c>
      <c r="E202" s="64">
        <v>0.22291666666666643</v>
      </c>
      <c r="F202" s="65">
        <v>5.3499999999999943</v>
      </c>
    </row>
    <row r="203" spans="2:6" ht="15.75" x14ac:dyDescent="0.25">
      <c r="B203" s="11">
        <v>42926</v>
      </c>
      <c r="C203" s="64">
        <v>0.94166666666666399</v>
      </c>
      <c r="D203" s="64">
        <v>0.16736111111111099</v>
      </c>
      <c r="E203" s="64">
        <v>0.22569444444444708</v>
      </c>
      <c r="F203" s="65">
        <v>5.41666666666673</v>
      </c>
    </row>
    <row r="204" spans="2:6" ht="15.75" x14ac:dyDescent="0.25">
      <c r="B204" s="11">
        <v>42927</v>
      </c>
      <c r="C204" s="64">
        <v>0.94097222222222221</v>
      </c>
      <c r="D204" s="64">
        <v>0.16875000000000001</v>
      </c>
      <c r="E204" s="64">
        <v>0.22777777777777775</v>
      </c>
      <c r="F204" s="65">
        <v>5.4666666666666659</v>
      </c>
    </row>
    <row r="205" spans="2:6" ht="15.75" x14ac:dyDescent="0.25">
      <c r="B205" s="11">
        <v>42928</v>
      </c>
      <c r="C205" s="64">
        <v>0.93958333333333333</v>
      </c>
      <c r="D205" s="64">
        <v>0.17013888888888901</v>
      </c>
      <c r="E205" s="64">
        <v>0.23055555555555574</v>
      </c>
      <c r="F205" s="65">
        <v>5.5333333333333377</v>
      </c>
    </row>
    <row r="206" spans="2:6" ht="15.75" x14ac:dyDescent="0.25">
      <c r="B206" s="11">
        <v>42929</v>
      </c>
      <c r="C206" s="64">
        <v>0.938194444444444</v>
      </c>
      <c r="D206" s="64">
        <v>0.171527777777778</v>
      </c>
      <c r="E206" s="64">
        <v>0.23333333333333395</v>
      </c>
      <c r="F206" s="65">
        <v>5.6000000000000147</v>
      </c>
    </row>
    <row r="207" spans="2:6" ht="15.75" x14ac:dyDescent="0.25">
      <c r="B207" s="11">
        <v>42930</v>
      </c>
      <c r="C207" s="64">
        <v>0.936805555555556</v>
      </c>
      <c r="D207" s="64">
        <v>0.172916666666667</v>
      </c>
      <c r="E207" s="64">
        <v>0.23611111111111105</v>
      </c>
      <c r="F207" s="65">
        <v>5.6666666666666652</v>
      </c>
    </row>
    <row r="208" spans="2:6" ht="15.75" x14ac:dyDescent="0.25">
      <c r="B208" s="11">
        <v>42931</v>
      </c>
      <c r="C208" s="64">
        <v>0.93541666666666701</v>
      </c>
      <c r="D208" s="64">
        <v>0.17430555555555499</v>
      </c>
      <c r="E208" s="64">
        <v>0.23888888888888804</v>
      </c>
      <c r="F208" s="65">
        <v>5.733333333333313</v>
      </c>
    </row>
    <row r="209" spans="2:6" ht="15.75" x14ac:dyDescent="0.25">
      <c r="B209" s="11">
        <v>42932</v>
      </c>
      <c r="C209" s="64">
        <v>0.93402777777777801</v>
      </c>
      <c r="D209" s="64">
        <v>0.17569444444444399</v>
      </c>
      <c r="E209" s="64">
        <v>0.24166666666666592</v>
      </c>
      <c r="F209" s="65">
        <v>5.7999999999999821</v>
      </c>
    </row>
    <row r="210" spans="2:6" ht="15.75" x14ac:dyDescent="0.25">
      <c r="B210" s="11">
        <v>42933</v>
      </c>
      <c r="C210" s="64">
        <v>0.93263888888888902</v>
      </c>
      <c r="D210" s="64">
        <v>0.17708333333333301</v>
      </c>
      <c r="E210" s="64">
        <v>0.24444444444444402</v>
      </c>
      <c r="F210" s="65">
        <v>5.8666666666666565</v>
      </c>
    </row>
    <row r="211" spans="2:6" ht="15.75" x14ac:dyDescent="0.25">
      <c r="B211" s="11">
        <v>42934</v>
      </c>
      <c r="C211" s="64">
        <v>0.93125000000000002</v>
      </c>
      <c r="D211" s="64">
        <v>0.178472222222222</v>
      </c>
      <c r="E211" s="64">
        <v>0.2472222222222219</v>
      </c>
      <c r="F211" s="65">
        <v>5.9333333333333256</v>
      </c>
    </row>
    <row r="212" spans="2:6" ht="15.75" x14ac:dyDescent="0.25">
      <c r="B212" s="11">
        <v>42935</v>
      </c>
      <c r="C212" s="64">
        <v>0.92986111111111103</v>
      </c>
      <c r="D212" s="64">
        <v>0.179861111111111</v>
      </c>
      <c r="E212" s="64">
        <v>0.25</v>
      </c>
      <c r="F212" s="65">
        <v>6</v>
      </c>
    </row>
    <row r="213" spans="2:6" ht="15.75" x14ac:dyDescent="0.25">
      <c r="B213" s="11">
        <v>42936</v>
      </c>
      <c r="C213" s="64">
        <v>0.92847222222222203</v>
      </c>
      <c r="D213" s="64">
        <v>0.18124999999999999</v>
      </c>
      <c r="E213" s="68">
        <v>0.25277777777777788</v>
      </c>
      <c r="F213" s="65">
        <v>6.0666666666666691</v>
      </c>
    </row>
    <row r="214" spans="2:6" ht="15.75" x14ac:dyDescent="0.25">
      <c r="B214" s="11">
        <v>42937</v>
      </c>
      <c r="C214" s="64">
        <v>0.92708333333333304</v>
      </c>
      <c r="D214" s="64">
        <v>0.18263888888888899</v>
      </c>
      <c r="E214" s="68">
        <v>0.25555555555555598</v>
      </c>
      <c r="F214" s="65">
        <v>6.1333333333333435</v>
      </c>
    </row>
    <row r="215" spans="2:6" ht="15.75" x14ac:dyDescent="0.25">
      <c r="B215" s="11">
        <v>42938</v>
      </c>
      <c r="C215" s="64">
        <v>0.92569444444444404</v>
      </c>
      <c r="D215" s="64">
        <v>0.18402777777777801</v>
      </c>
      <c r="E215" s="68">
        <v>0.25833333333333408</v>
      </c>
      <c r="F215" s="65">
        <v>6.2000000000000179</v>
      </c>
    </row>
    <row r="216" spans="2:6" ht="15.75" x14ac:dyDescent="0.25">
      <c r="B216" s="11">
        <v>42939</v>
      </c>
      <c r="C216" s="64">
        <v>0.92430555555555605</v>
      </c>
      <c r="D216" s="64">
        <v>0.18541666666666701</v>
      </c>
      <c r="E216" s="68">
        <v>0.26111111111111096</v>
      </c>
      <c r="F216" s="65">
        <v>6.2666666666666631</v>
      </c>
    </row>
    <row r="217" spans="2:6" ht="15.75" x14ac:dyDescent="0.25">
      <c r="B217" s="11">
        <v>42940</v>
      </c>
      <c r="C217" s="64">
        <v>0.92291666666666705</v>
      </c>
      <c r="D217" s="64">
        <v>0.186805555555555</v>
      </c>
      <c r="E217" s="68">
        <v>0.26388888888888795</v>
      </c>
      <c r="F217" s="65">
        <v>6.3333333333333108</v>
      </c>
    </row>
    <row r="218" spans="2:6" ht="15.75" x14ac:dyDescent="0.25">
      <c r="B218" s="11">
        <v>42941</v>
      </c>
      <c r="C218" s="64">
        <v>0.92152777777777795</v>
      </c>
      <c r="D218" s="64">
        <v>0.188194444444444</v>
      </c>
      <c r="E218" s="68">
        <v>0.26666666666666616</v>
      </c>
      <c r="F218" s="65">
        <v>6.3999999999999879</v>
      </c>
    </row>
    <row r="219" spans="2:6" ht="15.75" x14ac:dyDescent="0.25">
      <c r="B219" s="11">
        <v>42942</v>
      </c>
      <c r="C219" s="64">
        <v>0.92013888888888895</v>
      </c>
      <c r="D219" s="64">
        <v>0.18958333333333299</v>
      </c>
      <c r="E219" s="68">
        <v>0.26944444444444404</v>
      </c>
      <c r="F219" s="65">
        <v>6.466666666666657</v>
      </c>
    </row>
    <row r="220" spans="2:6" ht="15.75" x14ac:dyDescent="0.25">
      <c r="B220" s="11">
        <v>42943</v>
      </c>
      <c r="C220" s="64">
        <v>0.91874999999999996</v>
      </c>
      <c r="D220" s="64">
        <v>0.19097222222222199</v>
      </c>
      <c r="E220" s="68">
        <v>0.27222222222222192</v>
      </c>
      <c r="F220" s="65">
        <v>6.5333333333333261</v>
      </c>
    </row>
    <row r="221" spans="2:6" ht="15.75" x14ac:dyDescent="0.25">
      <c r="B221" s="11">
        <v>42944</v>
      </c>
      <c r="C221" s="64">
        <v>0.91736111111111096</v>
      </c>
      <c r="D221" s="64">
        <v>0.19236111111111101</v>
      </c>
      <c r="E221" s="68">
        <v>0.27500000000000002</v>
      </c>
      <c r="F221" s="65">
        <v>6.6000000000000005</v>
      </c>
    </row>
    <row r="222" spans="2:6" ht="15.75" x14ac:dyDescent="0.25">
      <c r="B222" s="11">
        <v>42945</v>
      </c>
      <c r="C222" s="64">
        <v>0.91597222222222197</v>
      </c>
      <c r="D222" s="64">
        <v>0.19375000000000001</v>
      </c>
      <c r="E222" s="68">
        <v>0.27777777777777812</v>
      </c>
      <c r="F222" s="65">
        <v>6.666666666666675</v>
      </c>
    </row>
    <row r="223" spans="2:6" ht="15.75" x14ac:dyDescent="0.25">
      <c r="B223" s="11">
        <v>42946</v>
      </c>
      <c r="C223" s="64">
        <v>0.91458333333333297</v>
      </c>
      <c r="D223" s="64">
        <v>0.195138888888889</v>
      </c>
      <c r="E223" s="68">
        <v>0.280555555555556</v>
      </c>
      <c r="F223" s="65">
        <v>6.7333333333333441</v>
      </c>
    </row>
    <row r="224" spans="2:6" ht="15.75" x14ac:dyDescent="0.25">
      <c r="B224" s="11">
        <v>42947</v>
      </c>
      <c r="C224" s="64">
        <v>0.91319444444444497</v>
      </c>
      <c r="D224" s="64">
        <v>0.196527777777778</v>
      </c>
      <c r="E224" s="68">
        <v>0.2833333333333331</v>
      </c>
      <c r="F224" s="65">
        <v>6.7999999999999945</v>
      </c>
    </row>
    <row r="225" spans="2:6" ht="15.75" x14ac:dyDescent="0.25">
      <c r="B225" s="12"/>
      <c r="C225" s="66"/>
      <c r="D225" s="66"/>
      <c r="E225" s="66"/>
      <c r="F225" s="67">
        <v>180.25000000000006</v>
      </c>
    </row>
    <row r="226" spans="2:6" ht="15.75" x14ac:dyDescent="0.25">
      <c r="B226" s="11">
        <v>42948</v>
      </c>
      <c r="C226" s="64">
        <v>0.91319444444444453</v>
      </c>
      <c r="D226" s="64">
        <v>0.19791666666666666</v>
      </c>
      <c r="E226" s="64">
        <v>0.28472222222222221</v>
      </c>
      <c r="F226" s="65">
        <v>6.833333333333333</v>
      </c>
    </row>
    <row r="227" spans="2:6" ht="15.75" x14ac:dyDescent="0.25">
      <c r="B227" s="11">
        <v>42949</v>
      </c>
      <c r="C227" s="64">
        <v>0.91111111111111109</v>
      </c>
      <c r="D227" s="64">
        <v>0.19930555555555554</v>
      </c>
      <c r="E227" s="64">
        <v>0.28819444444444453</v>
      </c>
      <c r="F227" s="65">
        <v>6.9166666666666687</v>
      </c>
    </row>
    <row r="228" spans="2:6" ht="15.75" x14ac:dyDescent="0.25">
      <c r="B228" s="11">
        <v>42950</v>
      </c>
      <c r="C228" s="64">
        <v>0.90902777777777799</v>
      </c>
      <c r="D228" s="64">
        <v>0.20069444444444401</v>
      </c>
      <c r="E228" s="64">
        <v>0.29166666666666607</v>
      </c>
      <c r="F228" s="65">
        <v>6.9999999999999858</v>
      </c>
    </row>
    <row r="229" spans="2:6" ht="15.75" x14ac:dyDescent="0.25">
      <c r="B229" s="11">
        <v>42951</v>
      </c>
      <c r="C229" s="64">
        <v>0.906944444444444</v>
      </c>
      <c r="D229" s="64">
        <v>0.202083333333333</v>
      </c>
      <c r="E229" s="64">
        <v>0.29513888888888895</v>
      </c>
      <c r="F229" s="65">
        <v>7.0833333333333348</v>
      </c>
    </row>
    <row r="230" spans="2:6" ht="15.75" x14ac:dyDescent="0.25">
      <c r="B230" s="11">
        <v>42952</v>
      </c>
      <c r="C230" s="64">
        <v>0.90486111111111101</v>
      </c>
      <c r="D230" s="64">
        <v>0.203472222222222</v>
      </c>
      <c r="E230" s="64">
        <v>0.29861111111111105</v>
      </c>
      <c r="F230" s="65">
        <v>7.1666666666666652</v>
      </c>
    </row>
    <row r="231" spans="2:6" ht="15.75" x14ac:dyDescent="0.25">
      <c r="B231" s="11">
        <v>42953</v>
      </c>
      <c r="C231" s="64">
        <v>0.90277777777777701</v>
      </c>
      <c r="D231" s="64">
        <v>0.20555555555555557</v>
      </c>
      <c r="E231" s="64">
        <v>0.30277777777777848</v>
      </c>
      <c r="F231" s="65">
        <v>7.2666666666666835</v>
      </c>
    </row>
    <row r="232" spans="2:6" ht="15.75" x14ac:dyDescent="0.25">
      <c r="B232" s="11">
        <v>42954</v>
      </c>
      <c r="C232" s="64">
        <v>0.90069444444444402</v>
      </c>
      <c r="D232" s="64">
        <v>0.20694444444444446</v>
      </c>
      <c r="E232" s="64">
        <v>0.30625000000000036</v>
      </c>
      <c r="F232" s="65">
        <v>7.3500000000000085</v>
      </c>
    </row>
    <row r="233" spans="2:6" ht="15.75" x14ac:dyDescent="0.25">
      <c r="B233" s="11">
        <v>42955</v>
      </c>
      <c r="C233" s="64">
        <v>0.89930555555555547</v>
      </c>
      <c r="D233" s="64">
        <v>0.20902777777777778</v>
      </c>
      <c r="E233" s="64">
        <v>0.30972222222222234</v>
      </c>
      <c r="F233" s="65">
        <v>7.4333333333333362</v>
      </c>
    </row>
    <row r="234" spans="2:6" ht="15.75" x14ac:dyDescent="0.25">
      <c r="B234" s="11">
        <v>42956</v>
      </c>
      <c r="C234" s="64">
        <v>0.89791666666666703</v>
      </c>
      <c r="D234" s="64">
        <v>0.211111111111111</v>
      </c>
      <c r="E234" s="64">
        <v>0.313194444444444</v>
      </c>
      <c r="F234" s="65">
        <v>7.5166666666666559</v>
      </c>
    </row>
    <row r="235" spans="2:6" ht="15.75" x14ac:dyDescent="0.25">
      <c r="B235" s="11">
        <v>42957</v>
      </c>
      <c r="C235" s="64">
        <v>0.89652777777777803</v>
      </c>
      <c r="D235" s="64">
        <v>0.21319444444444399</v>
      </c>
      <c r="E235" s="64">
        <v>0.31666666666666599</v>
      </c>
      <c r="F235" s="65">
        <v>7.5999999999999837</v>
      </c>
    </row>
    <row r="236" spans="2:6" ht="15.75" x14ac:dyDescent="0.25">
      <c r="B236" s="11">
        <v>42958</v>
      </c>
      <c r="C236" s="64">
        <v>0.89513888888889004</v>
      </c>
      <c r="D236" s="64">
        <v>0.21527777777777801</v>
      </c>
      <c r="E236" s="64">
        <v>0.32013888888888808</v>
      </c>
      <c r="F236" s="65">
        <v>7.683333333333314</v>
      </c>
    </row>
    <row r="237" spans="2:6" ht="15.75" x14ac:dyDescent="0.25">
      <c r="B237" s="11">
        <v>42959</v>
      </c>
      <c r="C237" s="64">
        <v>0.89375000000000104</v>
      </c>
      <c r="D237" s="64">
        <v>0.21736111111111101</v>
      </c>
      <c r="E237" s="64">
        <v>0.32361111111110985</v>
      </c>
      <c r="F237" s="65">
        <v>7.7666666666666364</v>
      </c>
    </row>
    <row r="238" spans="2:6" ht="15.75" x14ac:dyDescent="0.25">
      <c r="B238" s="11">
        <v>42960</v>
      </c>
      <c r="C238" s="64">
        <v>0.89166666666666661</v>
      </c>
      <c r="D238" s="64">
        <v>0.219444444444444</v>
      </c>
      <c r="E238" s="64">
        <v>0.3277777777777775</v>
      </c>
      <c r="F238" s="65">
        <v>7.86666666666666</v>
      </c>
    </row>
    <row r="239" spans="2:6" ht="15.75" x14ac:dyDescent="0.25">
      <c r="B239" s="11">
        <v>42961</v>
      </c>
      <c r="C239" s="64">
        <v>0.88958333333333195</v>
      </c>
      <c r="D239" s="64">
        <v>0.22152777777777799</v>
      </c>
      <c r="E239" s="64">
        <v>0.33194444444444604</v>
      </c>
      <c r="F239" s="65">
        <v>7.966666666666705</v>
      </c>
    </row>
    <row r="240" spans="2:6" ht="15.75" x14ac:dyDescent="0.25">
      <c r="B240" s="11">
        <v>42962</v>
      </c>
      <c r="C240" s="64">
        <v>0.88749999999999796</v>
      </c>
      <c r="D240" s="64">
        <v>0.22291666666666665</v>
      </c>
      <c r="E240" s="64">
        <v>0.33541666666666869</v>
      </c>
      <c r="F240" s="65">
        <v>8.0500000000000487</v>
      </c>
    </row>
    <row r="241" spans="2:6" ht="15.75" x14ac:dyDescent="0.25">
      <c r="B241" s="11">
        <v>42963</v>
      </c>
      <c r="C241" s="64">
        <v>0.88541666666666297</v>
      </c>
      <c r="D241" s="64">
        <v>0.22430555555555556</v>
      </c>
      <c r="E241" s="64">
        <v>0.33888888888889257</v>
      </c>
      <c r="F241" s="65">
        <v>8.1333333333334217</v>
      </c>
    </row>
    <row r="242" spans="2:6" ht="15.75" x14ac:dyDescent="0.25">
      <c r="B242" s="11">
        <v>42964</v>
      </c>
      <c r="C242" s="64">
        <v>0.88333333333332797</v>
      </c>
      <c r="D242" s="64">
        <v>0.22638888888888889</v>
      </c>
      <c r="E242" s="64">
        <v>0.343055555555561</v>
      </c>
      <c r="F242" s="65">
        <v>8.233333333333464</v>
      </c>
    </row>
    <row r="243" spans="2:6" ht="15.75" x14ac:dyDescent="0.25">
      <c r="B243" s="11">
        <v>42965</v>
      </c>
      <c r="C243" s="64">
        <v>0.88194444444444453</v>
      </c>
      <c r="D243" s="64">
        <v>0.22777777777777777</v>
      </c>
      <c r="E243" s="64">
        <v>0.34583333333333333</v>
      </c>
      <c r="F243" s="65">
        <v>8.3000000000000007</v>
      </c>
    </row>
    <row r="244" spans="2:6" ht="15.75" x14ac:dyDescent="0.25">
      <c r="B244" s="11">
        <v>42966</v>
      </c>
      <c r="C244" s="64">
        <v>0.88055555555556098</v>
      </c>
      <c r="D244" s="64">
        <v>0.2298611111111111</v>
      </c>
      <c r="E244" s="64">
        <v>0.3493055555555501</v>
      </c>
      <c r="F244" s="65">
        <v>8.3833333333332014</v>
      </c>
    </row>
    <row r="245" spans="2:6" ht="15.75" x14ac:dyDescent="0.25">
      <c r="B245" s="11">
        <v>42967</v>
      </c>
      <c r="C245" s="64">
        <v>0.87916666666667798</v>
      </c>
      <c r="D245" s="64">
        <v>0.23194444444444401</v>
      </c>
      <c r="E245" s="64">
        <v>0.35277777777776609</v>
      </c>
      <c r="F245" s="65">
        <v>8.4666666666663861</v>
      </c>
    </row>
    <row r="246" spans="2:6" ht="15.75" x14ac:dyDescent="0.25">
      <c r="B246" s="11">
        <v>42968</v>
      </c>
      <c r="C246" s="64">
        <v>0.87777777777779398</v>
      </c>
      <c r="D246" s="64">
        <v>0.23333333333333331</v>
      </c>
      <c r="E246" s="64">
        <v>0.35555555555553942</v>
      </c>
      <c r="F246" s="65">
        <v>8.533333333332946</v>
      </c>
    </row>
    <row r="247" spans="2:6" ht="15.75" x14ac:dyDescent="0.25">
      <c r="B247" s="11">
        <v>42969</v>
      </c>
      <c r="C247" s="64">
        <v>0.87638888888891098</v>
      </c>
      <c r="D247" s="64">
        <v>0.23541666666666669</v>
      </c>
      <c r="E247" s="64">
        <v>0.35902777777775563</v>
      </c>
      <c r="F247" s="65">
        <v>8.6166666666661342</v>
      </c>
    </row>
    <row r="248" spans="2:6" ht="15.75" x14ac:dyDescent="0.25">
      <c r="B248" s="11">
        <v>42970</v>
      </c>
      <c r="C248" s="64">
        <v>0.87430555555555556</v>
      </c>
      <c r="D248" s="64">
        <v>0.23680555555555557</v>
      </c>
      <c r="E248" s="64">
        <v>0.36249999999999993</v>
      </c>
      <c r="F248" s="65">
        <v>8.6999999999999993</v>
      </c>
    </row>
    <row r="249" spans="2:6" ht="15.75" x14ac:dyDescent="0.25">
      <c r="B249" s="11">
        <v>42971</v>
      </c>
      <c r="C249" s="64">
        <v>0.87222222222222223</v>
      </c>
      <c r="D249" s="64">
        <v>0.2388888888888889</v>
      </c>
      <c r="E249" s="64">
        <v>0.3666666666666667</v>
      </c>
      <c r="F249" s="65">
        <v>8.8000000000000007</v>
      </c>
    </row>
    <row r="250" spans="2:6" ht="15.75" x14ac:dyDescent="0.25">
      <c r="B250" s="11">
        <v>42972</v>
      </c>
      <c r="C250" s="64">
        <v>0.87013888888888902</v>
      </c>
      <c r="D250" s="64">
        <v>0.240972222222222</v>
      </c>
      <c r="E250" s="64">
        <v>0.3708333333333329</v>
      </c>
      <c r="F250" s="65">
        <v>8.8999999999999897</v>
      </c>
    </row>
    <row r="251" spans="2:6" ht="15.75" x14ac:dyDescent="0.25">
      <c r="B251" s="11">
        <v>42973</v>
      </c>
      <c r="C251" s="64">
        <v>0.86805555555555602</v>
      </c>
      <c r="D251" s="64">
        <v>0.243055555555556</v>
      </c>
      <c r="E251" s="64">
        <v>0.375</v>
      </c>
      <c r="F251" s="65">
        <v>9</v>
      </c>
    </row>
    <row r="252" spans="2:6" ht="15.75" x14ac:dyDescent="0.25">
      <c r="B252" s="11">
        <v>42974</v>
      </c>
      <c r="C252" s="64">
        <v>0.86597222222222203</v>
      </c>
      <c r="D252" s="64">
        <v>0.24513888888888899</v>
      </c>
      <c r="E252" s="64">
        <v>0.37916666666666698</v>
      </c>
      <c r="F252" s="65">
        <v>9.1000000000000085</v>
      </c>
    </row>
    <row r="253" spans="2:6" ht="15.75" x14ac:dyDescent="0.25">
      <c r="B253" s="11">
        <v>42975</v>
      </c>
      <c r="C253" s="64">
        <v>0.86458333333333337</v>
      </c>
      <c r="D253" s="64">
        <v>0.24722222222222201</v>
      </c>
      <c r="E253" s="64">
        <v>0.38263888888888864</v>
      </c>
      <c r="F253" s="65">
        <v>9.1833333333333265</v>
      </c>
    </row>
    <row r="254" spans="2:6" ht="15.75" x14ac:dyDescent="0.25">
      <c r="B254" s="11">
        <v>42976</v>
      </c>
      <c r="C254" s="64">
        <v>0.86319444444444504</v>
      </c>
      <c r="D254" s="64">
        <v>0.249305555555556</v>
      </c>
      <c r="E254" s="64">
        <v>0.38611111111111085</v>
      </c>
      <c r="F254" s="65">
        <v>9.2666666666666604</v>
      </c>
    </row>
    <row r="255" spans="2:6" ht="15.75" x14ac:dyDescent="0.25">
      <c r="B255" s="11">
        <v>42977</v>
      </c>
      <c r="C255" s="64">
        <v>0.86180555555555605</v>
      </c>
      <c r="D255" s="64">
        <v>0.25138888888888899</v>
      </c>
      <c r="E255" s="64">
        <v>0.38958333333333306</v>
      </c>
      <c r="F255" s="65">
        <v>9.3499999999999943</v>
      </c>
    </row>
    <row r="256" spans="2:6" ht="15.75" x14ac:dyDescent="0.25">
      <c r="B256" s="11">
        <v>42978</v>
      </c>
      <c r="C256" s="64">
        <v>0.86041666666666705</v>
      </c>
      <c r="D256" s="64">
        <v>0.25347222222222199</v>
      </c>
      <c r="E256" s="64">
        <v>0.39305555555555483</v>
      </c>
      <c r="F256" s="65">
        <v>9.4333333333333158</v>
      </c>
    </row>
    <row r="257" spans="2:6" ht="15.75" x14ac:dyDescent="0.25">
      <c r="B257" s="12"/>
      <c r="C257" s="66"/>
      <c r="D257" s="66"/>
      <c r="E257" s="66"/>
      <c r="F257" s="67">
        <v>251.89999999999884</v>
      </c>
    </row>
    <row r="258" spans="2:6" ht="15.75" x14ac:dyDescent="0.25">
      <c r="B258" s="11">
        <v>42979</v>
      </c>
      <c r="C258" s="64">
        <v>0.85972222222222217</v>
      </c>
      <c r="D258" s="64">
        <v>0.25486111111111109</v>
      </c>
      <c r="E258" s="64">
        <v>0.39513888888888882</v>
      </c>
      <c r="F258" s="65">
        <v>9.4833333333333307</v>
      </c>
    </row>
    <row r="259" spans="2:6" ht="15.75" x14ac:dyDescent="0.25">
      <c r="B259" s="11">
        <v>42980</v>
      </c>
      <c r="C259" s="64">
        <v>0.85833333333333339</v>
      </c>
      <c r="D259" s="64">
        <v>0.25625000000000003</v>
      </c>
      <c r="E259" s="64">
        <v>0.3979166666666667</v>
      </c>
      <c r="F259" s="65">
        <v>9.5500000000000007</v>
      </c>
    </row>
    <row r="260" spans="2:6" ht="15.75" x14ac:dyDescent="0.25">
      <c r="B260" s="11">
        <v>42981</v>
      </c>
      <c r="C260" s="64">
        <v>0.85694444444444495</v>
      </c>
      <c r="D260" s="64">
        <v>0.25763888888888897</v>
      </c>
      <c r="E260" s="64">
        <v>0.40069444444444402</v>
      </c>
      <c r="F260" s="65">
        <v>9.6166666666666565</v>
      </c>
    </row>
    <row r="261" spans="2:6" ht="15.75" x14ac:dyDescent="0.25">
      <c r="B261" s="11">
        <v>42982</v>
      </c>
      <c r="C261" s="64">
        <v>0.85555555555555596</v>
      </c>
      <c r="D261" s="64">
        <v>0.25902777777777802</v>
      </c>
      <c r="E261" s="64">
        <v>0.40347222222222212</v>
      </c>
      <c r="F261" s="65">
        <v>9.68333333333333</v>
      </c>
    </row>
    <row r="262" spans="2:6" ht="15.75" x14ac:dyDescent="0.25">
      <c r="B262" s="11">
        <v>42983</v>
      </c>
      <c r="C262" s="64">
        <v>0.8534722222222223</v>
      </c>
      <c r="D262" s="64">
        <v>0.26041666666666702</v>
      </c>
      <c r="E262" s="64">
        <v>0.40694444444444466</v>
      </c>
      <c r="F262" s="65">
        <v>9.7666666666666728</v>
      </c>
    </row>
    <row r="263" spans="2:6" ht="15.75" x14ac:dyDescent="0.25">
      <c r="B263" s="11">
        <v>42984</v>
      </c>
      <c r="C263" s="64">
        <v>0.85138888888888897</v>
      </c>
      <c r="D263" s="64">
        <v>0.26180555555555601</v>
      </c>
      <c r="E263" s="64">
        <v>0.4104166666666671</v>
      </c>
      <c r="F263" s="65">
        <v>9.8500000000000103</v>
      </c>
    </row>
    <row r="264" spans="2:6" ht="15.75" x14ac:dyDescent="0.25">
      <c r="B264" s="11">
        <v>42985</v>
      </c>
      <c r="C264" s="64">
        <v>0.84930555555555498</v>
      </c>
      <c r="D264" s="64">
        <v>0.26319444444444501</v>
      </c>
      <c r="E264" s="64">
        <v>0.41388888888888997</v>
      </c>
      <c r="F264" s="65">
        <v>9.9333333333333584</v>
      </c>
    </row>
    <row r="265" spans="2:6" ht="15.75" x14ac:dyDescent="0.25">
      <c r="B265" s="11">
        <v>42986</v>
      </c>
      <c r="C265" s="64">
        <v>0.84722222222222099</v>
      </c>
      <c r="D265" s="64">
        <v>0.264583333333334</v>
      </c>
      <c r="E265" s="64">
        <v>0.41736111111111307</v>
      </c>
      <c r="F265" s="65">
        <v>10.016666666666714</v>
      </c>
    </row>
    <row r="266" spans="2:6" ht="15.75" x14ac:dyDescent="0.25">
      <c r="B266" s="11">
        <v>42987</v>
      </c>
      <c r="C266" s="64">
        <v>0.845138888888888</v>
      </c>
      <c r="D266" s="64">
        <v>0.265972222222223</v>
      </c>
      <c r="E266" s="64">
        <v>0.42083333333333495</v>
      </c>
      <c r="F266" s="65">
        <v>10.100000000000039</v>
      </c>
    </row>
    <row r="267" spans="2:6" ht="15.75" x14ac:dyDescent="0.25">
      <c r="B267" s="11">
        <v>42988</v>
      </c>
      <c r="C267" s="64">
        <v>0.843055555555554</v>
      </c>
      <c r="D267" s="64">
        <v>0.26736111111111199</v>
      </c>
      <c r="E267" s="64">
        <v>0.42430555555555804</v>
      </c>
      <c r="F267" s="65">
        <v>10.183333333333394</v>
      </c>
    </row>
    <row r="268" spans="2:6" ht="15.75" x14ac:dyDescent="0.25">
      <c r="B268" s="11">
        <v>42989</v>
      </c>
      <c r="C268" s="64">
        <v>0.84097222222222001</v>
      </c>
      <c r="D268" s="64">
        <v>0.26874999999999999</v>
      </c>
      <c r="E268" s="64">
        <v>0.42777777777778003</v>
      </c>
      <c r="F268" s="65">
        <v>10.266666666666721</v>
      </c>
    </row>
    <row r="269" spans="2:6" ht="15.75" x14ac:dyDescent="0.25">
      <c r="B269" s="11">
        <v>42990</v>
      </c>
      <c r="C269" s="64">
        <v>0.83888888888888702</v>
      </c>
      <c r="D269" s="64">
        <v>0.27013888888888898</v>
      </c>
      <c r="E269" s="64">
        <v>0.43125000000000191</v>
      </c>
      <c r="F269" s="65">
        <v>10.350000000000046</v>
      </c>
    </row>
    <row r="270" spans="2:6" ht="15.75" x14ac:dyDescent="0.25">
      <c r="B270" s="11">
        <v>42991</v>
      </c>
      <c r="C270" s="64">
        <v>0.83680555555555303</v>
      </c>
      <c r="D270" s="64">
        <v>0.27152777777777798</v>
      </c>
      <c r="E270" s="64">
        <v>0.43472222222222501</v>
      </c>
      <c r="F270" s="65">
        <v>10.433333333333401</v>
      </c>
    </row>
    <row r="271" spans="2:6" ht="15.75" x14ac:dyDescent="0.25">
      <c r="B271" s="11">
        <v>42992</v>
      </c>
      <c r="C271" s="64">
        <v>0.8354166666666667</v>
      </c>
      <c r="D271" s="64">
        <v>0.27291666666666697</v>
      </c>
      <c r="E271" s="64">
        <v>0.43750000000000022</v>
      </c>
      <c r="F271" s="65">
        <v>10.500000000000005</v>
      </c>
    </row>
    <row r="272" spans="2:6" ht="15.75" x14ac:dyDescent="0.25">
      <c r="B272" s="11">
        <v>42993</v>
      </c>
      <c r="C272" s="64">
        <v>0.83402777777778003</v>
      </c>
      <c r="D272" s="64">
        <v>0.27430555555555602</v>
      </c>
      <c r="E272" s="64">
        <v>0.44027777777777599</v>
      </c>
      <c r="F272" s="65">
        <v>10.566666666666624</v>
      </c>
    </row>
    <row r="273" spans="2:6" ht="15.75" x14ac:dyDescent="0.25">
      <c r="B273" s="11">
        <v>42994</v>
      </c>
      <c r="C273" s="64">
        <v>0.83263888888889404</v>
      </c>
      <c r="D273" s="64">
        <v>0.27569444444444502</v>
      </c>
      <c r="E273" s="64">
        <v>0.44305555555555087</v>
      </c>
      <c r="F273" s="65">
        <v>10.633333333333221</v>
      </c>
    </row>
    <row r="274" spans="2:6" ht="15.75" x14ac:dyDescent="0.25">
      <c r="B274" s="11">
        <v>42995</v>
      </c>
      <c r="C274" s="64">
        <v>0.8305555555555556</v>
      </c>
      <c r="D274" s="64">
        <v>0.27708333333333401</v>
      </c>
      <c r="E274" s="64">
        <v>0.44652777777777841</v>
      </c>
      <c r="F274" s="65">
        <v>10.716666666666683</v>
      </c>
    </row>
    <row r="275" spans="2:6" ht="15.75" x14ac:dyDescent="0.25">
      <c r="B275" s="11">
        <v>42996</v>
      </c>
      <c r="C275" s="64">
        <v>0.82847222222221695</v>
      </c>
      <c r="D275" s="64">
        <v>0.27847222222222301</v>
      </c>
      <c r="E275" s="64">
        <v>0.45000000000000617</v>
      </c>
      <c r="F275" s="65">
        <v>10.800000000000148</v>
      </c>
    </row>
    <row r="276" spans="2:6" ht="15.75" x14ac:dyDescent="0.25">
      <c r="B276" s="11">
        <v>42997</v>
      </c>
      <c r="C276" s="64">
        <v>0.82638888888887896</v>
      </c>
      <c r="D276" s="64">
        <v>0.279861111111112</v>
      </c>
      <c r="E276" s="64">
        <v>0.45347222222223305</v>
      </c>
      <c r="F276" s="65">
        <v>10.883333333333592</v>
      </c>
    </row>
    <row r="277" spans="2:6" ht="15.75" x14ac:dyDescent="0.25">
      <c r="B277" s="11">
        <v>42998</v>
      </c>
      <c r="C277" s="64">
        <v>0.82430555555553997</v>
      </c>
      <c r="D277" s="64">
        <v>0.281250000000001</v>
      </c>
      <c r="E277" s="64">
        <v>0.45694444444446092</v>
      </c>
      <c r="F277" s="65">
        <v>10.966666666667063</v>
      </c>
    </row>
    <row r="278" spans="2:6" ht="15.75" x14ac:dyDescent="0.25">
      <c r="B278" s="11">
        <v>42999</v>
      </c>
      <c r="C278" s="64">
        <v>0.82222222222220198</v>
      </c>
      <c r="D278" s="64">
        <v>0.28263888888888999</v>
      </c>
      <c r="E278" s="64">
        <v>0.46041666666668801</v>
      </c>
      <c r="F278" s="65">
        <v>11.050000000000512</v>
      </c>
    </row>
    <row r="279" spans="2:6" ht="15.75" x14ac:dyDescent="0.25">
      <c r="B279" s="11">
        <v>43000</v>
      </c>
      <c r="C279" s="64">
        <v>0.82013888888886299</v>
      </c>
      <c r="D279" s="64">
        <v>0.28402777777777899</v>
      </c>
      <c r="E279" s="64">
        <v>0.46388888888891611</v>
      </c>
      <c r="F279" s="65">
        <v>11.133333333333987</v>
      </c>
    </row>
    <row r="280" spans="2:6" ht="15.75" x14ac:dyDescent="0.25">
      <c r="B280" s="11">
        <v>43001</v>
      </c>
      <c r="C280" s="64">
        <v>0.818055555555525</v>
      </c>
      <c r="D280" s="64">
        <v>0.28541666666666798</v>
      </c>
      <c r="E280" s="64">
        <v>0.46736111111114298</v>
      </c>
      <c r="F280" s="65">
        <v>11.216666666667432</v>
      </c>
    </row>
    <row r="281" spans="2:6" ht="15.75" x14ac:dyDescent="0.25">
      <c r="B281" s="11">
        <v>43002</v>
      </c>
      <c r="C281" s="64">
        <v>0.81666666666666676</v>
      </c>
      <c r="D281" s="64">
        <v>0.28680555555555698</v>
      </c>
      <c r="E281" s="64">
        <v>0.47013888888889011</v>
      </c>
      <c r="F281" s="65">
        <v>11.283333333333363</v>
      </c>
    </row>
    <row r="282" spans="2:6" ht="15.75" x14ac:dyDescent="0.25">
      <c r="B282" s="11">
        <v>43003</v>
      </c>
      <c r="C282" s="64">
        <v>0.81458333333333333</v>
      </c>
      <c r="D282" s="64">
        <v>0.28819444444444597</v>
      </c>
      <c r="E282" s="64">
        <v>0.47361111111111265</v>
      </c>
      <c r="F282" s="65">
        <v>11.366666666666703</v>
      </c>
    </row>
    <row r="283" spans="2:6" ht="15.75" x14ac:dyDescent="0.25">
      <c r="B283" s="11">
        <v>43004</v>
      </c>
      <c r="C283" s="64">
        <v>0.8125</v>
      </c>
      <c r="D283" s="64">
        <v>0.28958333333333502</v>
      </c>
      <c r="E283" s="64">
        <v>0.47708333333333508</v>
      </c>
      <c r="F283" s="65">
        <v>11.450000000000042</v>
      </c>
    </row>
    <row r="284" spans="2:6" ht="15.75" x14ac:dyDescent="0.25">
      <c r="B284" s="11">
        <v>43005</v>
      </c>
      <c r="C284" s="64">
        <v>0.81041666666666601</v>
      </c>
      <c r="D284" s="64">
        <v>0.29097222222222402</v>
      </c>
      <c r="E284" s="64">
        <v>0.48055555555555796</v>
      </c>
      <c r="F284" s="65">
        <v>11.533333333333392</v>
      </c>
    </row>
    <row r="285" spans="2:6" ht="15.75" x14ac:dyDescent="0.25">
      <c r="B285" s="11">
        <v>43006</v>
      </c>
      <c r="C285" s="64">
        <v>0.80833333333333302</v>
      </c>
      <c r="D285" s="64">
        <v>0.29236111111111301</v>
      </c>
      <c r="E285" s="64">
        <v>0.48402777777778005</v>
      </c>
      <c r="F285" s="65">
        <v>11.61666666666672</v>
      </c>
    </row>
    <row r="286" spans="2:6" ht="15.75" x14ac:dyDescent="0.25">
      <c r="B286" s="11">
        <v>43007</v>
      </c>
      <c r="C286" s="64">
        <v>0.80625000000000002</v>
      </c>
      <c r="D286" s="64">
        <v>0.29375000000000101</v>
      </c>
      <c r="E286" s="64">
        <v>0.48750000000000104</v>
      </c>
      <c r="F286" s="65">
        <v>11.700000000000024</v>
      </c>
    </row>
    <row r="287" spans="2:6" ht="15.75" x14ac:dyDescent="0.25">
      <c r="B287" s="11">
        <v>43008</v>
      </c>
      <c r="C287" s="64">
        <v>0.80416666666666603</v>
      </c>
      <c r="D287" s="64">
        <v>0.29513888888889001</v>
      </c>
      <c r="E287" s="64">
        <v>0.49097222222222392</v>
      </c>
      <c r="F287" s="65">
        <v>11.783333333333374</v>
      </c>
    </row>
    <row r="288" spans="2:6" ht="15.75" x14ac:dyDescent="0.25">
      <c r="B288" s="12"/>
      <c r="C288" s="66"/>
      <c r="D288" s="66"/>
      <c r="E288" s="66"/>
      <c r="F288" s="67">
        <v>318.43333333333658</v>
      </c>
    </row>
    <row r="289" spans="2:6" ht="15.75" x14ac:dyDescent="0.25">
      <c r="B289" s="11">
        <v>43009</v>
      </c>
      <c r="C289" s="64">
        <v>0.80208333333333337</v>
      </c>
      <c r="D289" s="64">
        <v>0.29652777777777778</v>
      </c>
      <c r="E289" s="64">
        <v>0.49444444444444435</v>
      </c>
      <c r="F289" s="65">
        <v>11.866666666666664</v>
      </c>
    </row>
    <row r="290" spans="2:6" ht="15.75" x14ac:dyDescent="0.25">
      <c r="B290" s="11">
        <v>43010</v>
      </c>
      <c r="C290" s="64">
        <v>0.79999999999999993</v>
      </c>
      <c r="D290" s="64">
        <v>0.29791666666666666</v>
      </c>
      <c r="E290" s="64">
        <v>0.49791666666666667</v>
      </c>
      <c r="F290" s="65">
        <v>11.95</v>
      </c>
    </row>
    <row r="291" spans="2:6" ht="15.75" x14ac:dyDescent="0.25">
      <c r="B291" s="11">
        <v>43011</v>
      </c>
      <c r="C291" s="64">
        <v>0.79791666666666605</v>
      </c>
      <c r="D291" s="64">
        <v>0.29930555555555599</v>
      </c>
      <c r="E291" s="64">
        <v>0.50138888888888988</v>
      </c>
      <c r="F291" s="65">
        <v>12.033333333333356</v>
      </c>
    </row>
    <row r="292" spans="2:6" ht="15.75" x14ac:dyDescent="0.25">
      <c r="B292" s="11">
        <v>43012</v>
      </c>
      <c r="C292" s="64">
        <v>0.79583333333333295</v>
      </c>
      <c r="D292" s="64">
        <v>0.30069444444444399</v>
      </c>
      <c r="E292" s="64">
        <v>0.50486111111111098</v>
      </c>
      <c r="F292" s="65">
        <v>12.116666666666664</v>
      </c>
    </row>
    <row r="293" spans="2:6" ht="15.75" x14ac:dyDescent="0.25">
      <c r="B293" s="11">
        <v>43013</v>
      </c>
      <c r="C293" s="64">
        <v>0.79374999999999996</v>
      </c>
      <c r="D293" s="64">
        <v>0.30277777777777776</v>
      </c>
      <c r="E293" s="64">
        <v>0.50902777777777786</v>
      </c>
      <c r="F293" s="65">
        <v>12.216666666666669</v>
      </c>
    </row>
    <row r="294" spans="2:6" ht="15.75" x14ac:dyDescent="0.25">
      <c r="B294" s="11">
        <v>43014</v>
      </c>
      <c r="C294" s="64">
        <v>0.79166666666666596</v>
      </c>
      <c r="D294" s="64">
        <v>0.3034722222222222</v>
      </c>
      <c r="E294" s="64">
        <v>0.51180555555555618</v>
      </c>
      <c r="F294" s="65">
        <v>12.283333333333349</v>
      </c>
    </row>
    <row r="295" spans="2:6" ht="15.75" x14ac:dyDescent="0.25">
      <c r="B295" s="11">
        <v>43015</v>
      </c>
      <c r="C295" s="64">
        <v>0.78958333333333297</v>
      </c>
      <c r="D295" s="64">
        <v>0.30486111111111108</v>
      </c>
      <c r="E295" s="64">
        <v>0.51527777777777806</v>
      </c>
      <c r="F295" s="65">
        <v>12.366666666666674</v>
      </c>
    </row>
    <row r="296" spans="2:6" ht="15.75" x14ac:dyDescent="0.25">
      <c r="B296" s="11">
        <v>43016</v>
      </c>
      <c r="C296" s="64">
        <v>0.78749999999999898</v>
      </c>
      <c r="D296" s="64">
        <v>0.30625000000000002</v>
      </c>
      <c r="E296" s="64">
        <v>0.51875000000000093</v>
      </c>
      <c r="F296" s="65">
        <v>12.450000000000022</v>
      </c>
    </row>
    <row r="297" spans="2:6" ht="15.75" x14ac:dyDescent="0.25">
      <c r="B297" s="11">
        <v>43017</v>
      </c>
      <c r="C297" s="64">
        <v>0.78541666666666599</v>
      </c>
      <c r="D297" s="64">
        <v>0.30763888888888902</v>
      </c>
      <c r="E297" s="64">
        <v>0.52222222222222303</v>
      </c>
      <c r="F297" s="65">
        <v>12.533333333333353</v>
      </c>
    </row>
    <row r="298" spans="2:6" ht="15.75" x14ac:dyDescent="0.25">
      <c r="B298" s="11">
        <v>43018</v>
      </c>
      <c r="C298" s="64">
        <v>0.78333333333333199</v>
      </c>
      <c r="D298" s="64">
        <v>0.30902777777777801</v>
      </c>
      <c r="E298" s="64">
        <v>0.52569444444444613</v>
      </c>
      <c r="F298" s="65">
        <v>12.616666666666706</v>
      </c>
    </row>
    <row r="299" spans="2:6" ht="15.75" x14ac:dyDescent="0.25">
      <c r="B299" s="11">
        <v>43019</v>
      </c>
      <c r="C299" s="64">
        <v>0.781249999999999</v>
      </c>
      <c r="D299" s="64">
        <v>0.31041666666666701</v>
      </c>
      <c r="E299" s="64">
        <v>0.52916666666666801</v>
      </c>
      <c r="F299" s="65">
        <v>12.700000000000031</v>
      </c>
    </row>
    <row r="300" spans="2:6" ht="15.75" x14ac:dyDescent="0.25">
      <c r="B300" s="11">
        <v>43020</v>
      </c>
      <c r="C300" s="64">
        <v>0.77986111111111101</v>
      </c>
      <c r="D300" s="64">
        <v>0.311805555555556</v>
      </c>
      <c r="E300" s="64">
        <v>0.53194444444444489</v>
      </c>
      <c r="F300" s="65">
        <v>12.766666666666676</v>
      </c>
    </row>
    <row r="301" spans="2:6" ht="15.75" x14ac:dyDescent="0.25">
      <c r="B301" s="11">
        <v>43021</v>
      </c>
      <c r="C301" s="64">
        <v>0.77847222222222301</v>
      </c>
      <c r="D301" s="64">
        <v>0.313194444444444</v>
      </c>
      <c r="E301" s="64">
        <v>0.5347222222222211</v>
      </c>
      <c r="F301" s="65">
        <v>12.833333333333307</v>
      </c>
    </row>
    <row r="302" spans="2:6" ht="15.75" x14ac:dyDescent="0.25">
      <c r="B302" s="11">
        <v>43022</v>
      </c>
      <c r="C302" s="64">
        <v>0.77708333333333501</v>
      </c>
      <c r="D302" s="64">
        <v>0.31458333333333299</v>
      </c>
      <c r="E302" s="64">
        <v>0.53749999999999798</v>
      </c>
      <c r="F302" s="65">
        <v>12.899999999999952</v>
      </c>
    </row>
    <row r="303" spans="2:6" ht="15.75" x14ac:dyDescent="0.25">
      <c r="B303" s="11">
        <v>43023</v>
      </c>
      <c r="C303" s="64">
        <v>0.77569444444444702</v>
      </c>
      <c r="D303" s="64">
        <v>0.31597222222222199</v>
      </c>
      <c r="E303" s="64">
        <v>0.54027777777777486</v>
      </c>
      <c r="F303" s="65">
        <v>12.966666666666598</v>
      </c>
    </row>
    <row r="304" spans="2:6" ht="15.75" x14ac:dyDescent="0.25">
      <c r="B304" s="11">
        <v>43024</v>
      </c>
      <c r="C304" s="64">
        <v>0.77430555555555902</v>
      </c>
      <c r="D304" s="64">
        <v>0.31736111111111098</v>
      </c>
      <c r="E304" s="64">
        <v>0.54305555555555196</v>
      </c>
      <c r="F304" s="65">
        <v>13.033333333333246</v>
      </c>
    </row>
    <row r="305" spans="2:6" ht="15.75" x14ac:dyDescent="0.25">
      <c r="B305" s="11">
        <v>43025</v>
      </c>
      <c r="C305" s="64">
        <v>0.77291666666667103</v>
      </c>
      <c r="D305" s="64">
        <v>0.31874999999999998</v>
      </c>
      <c r="E305" s="64">
        <v>0.54583333333332906</v>
      </c>
      <c r="F305" s="65">
        <v>13.099999999999898</v>
      </c>
    </row>
    <row r="306" spans="2:6" ht="15.75" x14ac:dyDescent="0.25">
      <c r="B306" s="11">
        <v>43026</v>
      </c>
      <c r="C306" s="64">
        <v>0.77152777777778303</v>
      </c>
      <c r="D306" s="64">
        <v>0.32013888888888897</v>
      </c>
      <c r="E306" s="64">
        <v>0.54861111111110594</v>
      </c>
      <c r="F306" s="65">
        <v>13.166666666666544</v>
      </c>
    </row>
    <row r="307" spans="2:6" ht="15.75" x14ac:dyDescent="0.25">
      <c r="B307" s="11">
        <v>43027</v>
      </c>
      <c r="C307" s="64">
        <v>0.77013888888889503</v>
      </c>
      <c r="D307" s="64">
        <v>0.32152777777777802</v>
      </c>
      <c r="E307" s="64">
        <v>0.55138888888888304</v>
      </c>
      <c r="F307" s="65">
        <v>13.233333333333192</v>
      </c>
    </row>
    <row r="308" spans="2:6" ht="15.75" x14ac:dyDescent="0.25">
      <c r="B308" s="11">
        <v>43028</v>
      </c>
      <c r="C308" s="64">
        <v>0.76875000000000704</v>
      </c>
      <c r="D308" s="64">
        <v>0.32291666666666702</v>
      </c>
      <c r="E308" s="64">
        <v>0.55416666666665992</v>
      </c>
      <c r="F308" s="65">
        <v>13.299999999999837</v>
      </c>
    </row>
    <row r="309" spans="2:6" ht="15.75" x14ac:dyDescent="0.25">
      <c r="B309" s="11">
        <v>43029</v>
      </c>
      <c r="C309" s="64">
        <v>0.76736111111111904</v>
      </c>
      <c r="D309" s="64">
        <v>0.32430555555555601</v>
      </c>
      <c r="E309" s="68">
        <v>0.55694444444443703</v>
      </c>
      <c r="F309" s="65">
        <v>13.36666666666649</v>
      </c>
    </row>
    <row r="310" spans="2:6" ht="15.75" x14ac:dyDescent="0.25">
      <c r="B310" s="11">
        <v>43030</v>
      </c>
      <c r="C310" s="64">
        <v>0.76597222222223105</v>
      </c>
      <c r="D310" s="64">
        <v>0.32569444444444401</v>
      </c>
      <c r="E310" s="68">
        <v>0.55972222222221302</v>
      </c>
      <c r="F310" s="65">
        <v>13.433333333333113</v>
      </c>
    </row>
    <row r="311" spans="2:6" ht="15.75" x14ac:dyDescent="0.25">
      <c r="B311" s="11">
        <v>43031</v>
      </c>
      <c r="C311" s="64">
        <v>0.76458333333334305</v>
      </c>
      <c r="D311" s="64">
        <v>0.327083333333333</v>
      </c>
      <c r="E311" s="68">
        <v>0.5624999999999899</v>
      </c>
      <c r="F311" s="65">
        <v>13.499999999999758</v>
      </c>
    </row>
    <row r="312" spans="2:6" ht="15.75" x14ac:dyDescent="0.25">
      <c r="B312" s="11">
        <v>43032</v>
      </c>
      <c r="C312" s="64">
        <v>0.75347222222222221</v>
      </c>
      <c r="D312" s="64">
        <v>0.33819444444444402</v>
      </c>
      <c r="E312" s="68">
        <v>0.58472222222222181</v>
      </c>
      <c r="F312" s="65">
        <v>14.033333333333324</v>
      </c>
    </row>
    <row r="313" spans="2:6" ht="15.75" x14ac:dyDescent="0.25">
      <c r="B313" s="11">
        <v>43033</v>
      </c>
      <c r="C313" s="64">
        <v>0.75208333333333333</v>
      </c>
      <c r="D313" s="64">
        <v>0.33958333333333335</v>
      </c>
      <c r="E313" s="68">
        <v>0.58750000000000002</v>
      </c>
      <c r="F313" s="65">
        <v>14.100000000000001</v>
      </c>
    </row>
    <row r="314" spans="2:6" ht="15.75" x14ac:dyDescent="0.25">
      <c r="B314" s="11">
        <v>43034</v>
      </c>
      <c r="C314" s="64">
        <v>0.750694444444444</v>
      </c>
      <c r="D314" s="64">
        <v>0.34097222222222301</v>
      </c>
      <c r="E314" s="68">
        <v>0.59027777777777912</v>
      </c>
      <c r="F314" s="65">
        <v>14.1666666666667</v>
      </c>
    </row>
    <row r="315" spans="2:6" ht="15.75" x14ac:dyDescent="0.25">
      <c r="B315" s="11">
        <v>43035</v>
      </c>
      <c r="C315" s="64">
        <v>0.749305555555556</v>
      </c>
      <c r="D315" s="64">
        <v>0.342361111111112</v>
      </c>
      <c r="E315" s="68">
        <v>0.593055555555556</v>
      </c>
      <c r="F315" s="65">
        <v>14.233333333333345</v>
      </c>
    </row>
    <row r="316" spans="2:6" ht="15.75" x14ac:dyDescent="0.25">
      <c r="B316" s="11">
        <v>43036</v>
      </c>
      <c r="C316" s="64">
        <v>0.74791666666666701</v>
      </c>
      <c r="D316" s="64">
        <v>0.343750000000001</v>
      </c>
      <c r="E316" s="68">
        <v>0.59583333333333388</v>
      </c>
      <c r="F316" s="65">
        <v>14.300000000000013</v>
      </c>
    </row>
    <row r="317" spans="2:6" ht="15.75" x14ac:dyDescent="0.25">
      <c r="B317" s="11">
        <v>43037</v>
      </c>
      <c r="C317" s="64">
        <v>0.74652777777777801</v>
      </c>
      <c r="D317" s="64">
        <v>0.34513888888889099</v>
      </c>
      <c r="E317" s="68">
        <v>0.59861111111111287</v>
      </c>
      <c r="F317" s="65">
        <v>14.36666666666671</v>
      </c>
    </row>
    <row r="318" spans="2:6" ht="15.75" x14ac:dyDescent="0.25">
      <c r="B318" s="11">
        <v>43038</v>
      </c>
      <c r="C318" s="64">
        <v>0.74513888888888902</v>
      </c>
      <c r="D318" s="64">
        <v>0.34652777777777999</v>
      </c>
      <c r="E318" s="68">
        <v>0.60138888888889097</v>
      </c>
      <c r="F318" s="65">
        <v>14.433333333333383</v>
      </c>
    </row>
    <row r="319" spans="2:6" ht="15.75" x14ac:dyDescent="0.25">
      <c r="B319" s="11">
        <v>43039</v>
      </c>
      <c r="C319" s="64">
        <v>0.74375000000000002</v>
      </c>
      <c r="D319" s="64">
        <v>0.34791666666666898</v>
      </c>
      <c r="E319" s="68">
        <v>0.60416666666666907</v>
      </c>
      <c r="F319" s="65">
        <v>14.500000000000057</v>
      </c>
    </row>
    <row r="320" spans="2:6" ht="15.75" x14ac:dyDescent="0.25">
      <c r="B320" s="12"/>
      <c r="C320" s="66"/>
      <c r="D320" s="66"/>
      <c r="E320" s="66"/>
      <c r="F320" s="67">
        <v>406.86666666666571</v>
      </c>
    </row>
    <row r="321" spans="2:6" ht="15.75" x14ac:dyDescent="0.25">
      <c r="B321" s="11">
        <v>43040</v>
      </c>
      <c r="C321" s="64">
        <v>0.74236111111111114</v>
      </c>
      <c r="D321" s="64">
        <v>0.35625000000000001</v>
      </c>
      <c r="E321" s="64">
        <v>0.61388888888888882</v>
      </c>
      <c r="F321" s="65">
        <v>14.733333333333331</v>
      </c>
    </row>
    <row r="322" spans="2:6" ht="15.75" x14ac:dyDescent="0.25">
      <c r="B322" s="11">
        <v>43041</v>
      </c>
      <c r="C322" s="64">
        <v>0.74097222222222225</v>
      </c>
      <c r="D322" s="64">
        <v>0.3576388888888889</v>
      </c>
      <c r="E322" s="64">
        <v>0.61666666666666659</v>
      </c>
      <c r="F322" s="65">
        <v>14.799999999999997</v>
      </c>
    </row>
    <row r="323" spans="2:6" ht="15.75" x14ac:dyDescent="0.25">
      <c r="B323" s="11">
        <v>43042</v>
      </c>
      <c r="C323" s="64">
        <v>0.73958333333333304</v>
      </c>
      <c r="D323" s="64">
        <v>0.359027777777778</v>
      </c>
      <c r="E323" s="64">
        <v>0.61944444444444491</v>
      </c>
      <c r="F323" s="65">
        <v>14.866666666666678</v>
      </c>
    </row>
    <row r="324" spans="2:6" ht="15.75" x14ac:dyDescent="0.25">
      <c r="B324" s="11">
        <v>43043</v>
      </c>
      <c r="C324" s="64">
        <v>0.73819444444444404</v>
      </c>
      <c r="D324" s="64">
        <v>0.360416666666667</v>
      </c>
      <c r="E324" s="64">
        <v>0.62222222222222301</v>
      </c>
      <c r="F324" s="65">
        <v>14.933333333333351</v>
      </c>
    </row>
    <row r="325" spans="2:6" ht="15.75" x14ac:dyDescent="0.25">
      <c r="B325" s="11">
        <v>43044</v>
      </c>
      <c r="C325" s="64">
        <v>0.73680555555555605</v>
      </c>
      <c r="D325" s="64">
        <v>0.36180555555555599</v>
      </c>
      <c r="E325" s="64">
        <v>0.62499999999999989</v>
      </c>
      <c r="F325" s="65">
        <v>14.999999999999996</v>
      </c>
    </row>
    <row r="326" spans="2:6" ht="15.75" x14ac:dyDescent="0.25">
      <c r="B326" s="11">
        <v>43045</v>
      </c>
      <c r="C326" s="64">
        <v>0.73541666666666705</v>
      </c>
      <c r="D326" s="64">
        <v>0.36319444444444399</v>
      </c>
      <c r="E326" s="64">
        <v>0.62777777777777688</v>
      </c>
      <c r="F326" s="65">
        <v>15.066666666666645</v>
      </c>
    </row>
    <row r="327" spans="2:6" ht="15.75" x14ac:dyDescent="0.25">
      <c r="B327" s="11">
        <v>43046</v>
      </c>
      <c r="C327" s="64">
        <v>0.73402777777777795</v>
      </c>
      <c r="D327" s="64">
        <v>0.36458333333333298</v>
      </c>
      <c r="E327" s="64">
        <v>0.63055555555555509</v>
      </c>
      <c r="F327" s="65">
        <v>15.133333333333322</v>
      </c>
    </row>
    <row r="328" spans="2:6" ht="15.75" x14ac:dyDescent="0.25">
      <c r="B328" s="11">
        <v>43047</v>
      </c>
      <c r="C328" s="64">
        <v>0.73333333333333339</v>
      </c>
      <c r="D328" s="64">
        <v>0.36597222222222198</v>
      </c>
      <c r="E328" s="64">
        <v>0.63263888888888853</v>
      </c>
      <c r="F328" s="65">
        <v>15.183333333333325</v>
      </c>
    </row>
    <row r="329" spans="2:6" ht="15.75" x14ac:dyDescent="0.25">
      <c r="B329" s="11">
        <v>43048</v>
      </c>
      <c r="C329" s="64">
        <v>0.73263888888888895</v>
      </c>
      <c r="D329" s="64">
        <v>0.36736111111111103</v>
      </c>
      <c r="E329" s="64">
        <v>0.63472222222222208</v>
      </c>
      <c r="F329" s="65">
        <v>15.233333333333331</v>
      </c>
    </row>
    <row r="330" spans="2:6" ht="15.75" x14ac:dyDescent="0.25">
      <c r="B330" s="11">
        <v>43049</v>
      </c>
      <c r="C330" s="64">
        <v>0.73194444444444395</v>
      </c>
      <c r="D330" s="64">
        <v>0.36875000000000002</v>
      </c>
      <c r="E330" s="64">
        <v>0.63680555555555596</v>
      </c>
      <c r="F330" s="65">
        <v>15.283333333333342</v>
      </c>
    </row>
    <row r="331" spans="2:6" ht="15.75" x14ac:dyDescent="0.25">
      <c r="B331" s="11">
        <v>43050</v>
      </c>
      <c r="C331" s="64">
        <v>0.73124999999999996</v>
      </c>
      <c r="D331" s="64">
        <v>0.37013888888888902</v>
      </c>
      <c r="E331" s="64">
        <v>0.63888888888888906</v>
      </c>
      <c r="F331" s="65">
        <v>15.333333333333337</v>
      </c>
    </row>
    <row r="332" spans="2:6" ht="15.75" x14ac:dyDescent="0.25">
      <c r="B332" s="11">
        <v>43051</v>
      </c>
      <c r="C332" s="64">
        <v>0.73055555555555496</v>
      </c>
      <c r="D332" s="64">
        <v>0.37152777777777801</v>
      </c>
      <c r="E332" s="64">
        <v>0.64097222222222316</v>
      </c>
      <c r="F332" s="65">
        <v>15.383333333333356</v>
      </c>
    </row>
    <row r="333" spans="2:6" ht="15.75" x14ac:dyDescent="0.25">
      <c r="B333" s="11">
        <v>43052</v>
      </c>
      <c r="C333" s="64">
        <v>0.72986111111111096</v>
      </c>
      <c r="D333" s="64">
        <v>0.37291666666666701</v>
      </c>
      <c r="E333" s="64">
        <v>0.64305555555555605</v>
      </c>
      <c r="F333" s="65">
        <v>15.433333333333344</v>
      </c>
    </row>
    <row r="334" spans="2:6" ht="15.75" x14ac:dyDescent="0.25">
      <c r="B334" s="11">
        <v>43053</v>
      </c>
      <c r="C334" s="64">
        <v>0.72916666666666596</v>
      </c>
      <c r="D334" s="64">
        <v>0.374305555555556</v>
      </c>
      <c r="E334" s="64">
        <v>0.64513888888888993</v>
      </c>
      <c r="F334" s="65">
        <v>15.483333333333359</v>
      </c>
    </row>
    <row r="335" spans="2:6" ht="15.75" x14ac:dyDescent="0.25">
      <c r="B335" s="11">
        <v>43054</v>
      </c>
      <c r="C335" s="64">
        <v>0.72847222222222197</v>
      </c>
      <c r="D335" s="64">
        <v>0.375694444444444</v>
      </c>
      <c r="E335" s="64">
        <v>0.64722222222222214</v>
      </c>
      <c r="F335" s="65">
        <v>15.533333333333331</v>
      </c>
    </row>
    <row r="336" spans="2:6" ht="15.75" x14ac:dyDescent="0.25">
      <c r="B336" s="11">
        <v>43055</v>
      </c>
      <c r="C336" s="64">
        <v>0.72777777777777697</v>
      </c>
      <c r="D336" s="64">
        <v>0.37708333333333299</v>
      </c>
      <c r="E336" s="64">
        <v>0.64930555555555602</v>
      </c>
      <c r="F336" s="65">
        <v>15.583333333333345</v>
      </c>
    </row>
    <row r="337" spans="2:6" ht="15.75" x14ac:dyDescent="0.25">
      <c r="B337" s="11">
        <v>43056</v>
      </c>
      <c r="C337" s="64">
        <v>0.72708333333333197</v>
      </c>
      <c r="D337" s="64">
        <v>0.37847222222222199</v>
      </c>
      <c r="E337" s="64">
        <v>0.65138888888888991</v>
      </c>
      <c r="F337" s="65">
        <v>15.633333333333358</v>
      </c>
    </row>
    <row r="338" spans="2:6" ht="15.75" x14ac:dyDescent="0.25">
      <c r="B338" s="11">
        <v>43057</v>
      </c>
      <c r="C338" s="64">
        <v>0.72638888888888797</v>
      </c>
      <c r="D338" s="64">
        <v>0.37986111111111098</v>
      </c>
      <c r="E338" s="64">
        <v>0.65347222222222301</v>
      </c>
      <c r="F338" s="65">
        <v>15.683333333333351</v>
      </c>
    </row>
    <row r="339" spans="2:6" ht="15.75" x14ac:dyDescent="0.25">
      <c r="B339" s="11">
        <v>43058</v>
      </c>
      <c r="C339" s="64">
        <v>0.72569444444444298</v>
      </c>
      <c r="D339" s="64">
        <v>0.38124999999999998</v>
      </c>
      <c r="E339" s="64">
        <v>0.65555555555555711</v>
      </c>
      <c r="F339" s="65">
        <v>15.73333333333337</v>
      </c>
    </row>
    <row r="340" spans="2:6" ht="15.75" x14ac:dyDescent="0.25">
      <c r="B340" s="11">
        <v>43059</v>
      </c>
      <c r="C340" s="64">
        <v>0.72499999999999898</v>
      </c>
      <c r="D340" s="64">
        <v>0.38263888888888897</v>
      </c>
      <c r="E340" s="64">
        <v>0.65763888888888999</v>
      </c>
      <c r="F340" s="65">
        <v>15.78333333333336</v>
      </c>
    </row>
    <row r="341" spans="2:6" ht="15.75" x14ac:dyDescent="0.25">
      <c r="B341" s="11">
        <v>43060</v>
      </c>
      <c r="C341" s="64">
        <v>0.72430555555555398</v>
      </c>
      <c r="D341" s="64">
        <v>0.38402777777777802</v>
      </c>
      <c r="E341" s="64">
        <v>0.6597222222222241</v>
      </c>
      <c r="F341" s="65">
        <v>15.833333333333378</v>
      </c>
    </row>
    <row r="342" spans="2:6" ht="15.75" x14ac:dyDescent="0.25">
      <c r="B342" s="11">
        <v>43061</v>
      </c>
      <c r="C342" s="64">
        <v>0.72361111111110998</v>
      </c>
      <c r="D342" s="64">
        <v>0.38541666666666702</v>
      </c>
      <c r="E342" s="64">
        <v>0.66180555555555698</v>
      </c>
      <c r="F342" s="65">
        <v>15.883333333333368</v>
      </c>
    </row>
    <row r="343" spans="2:6" ht="15.75" x14ac:dyDescent="0.25">
      <c r="B343" s="11">
        <v>43062</v>
      </c>
      <c r="C343" s="64">
        <v>0.72291666666666499</v>
      </c>
      <c r="D343" s="64">
        <v>0.38680555555555501</v>
      </c>
      <c r="E343" s="64">
        <v>0.66388888888888997</v>
      </c>
      <c r="F343" s="65">
        <v>15.933333333333358</v>
      </c>
    </row>
    <row r="344" spans="2:6" ht="15.75" x14ac:dyDescent="0.25">
      <c r="B344" s="11">
        <v>43063</v>
      </c>
      <c r="C344" s="64">
        <v>0.72222222222222099</v>
      </c>
      <c r="D344" s="64">
        <v>0.38819444444444401</v>
      </c>
      <c r="E344" s="64">
        <v>0.66597222222222308</v>
      </c>
      <c r="F344" s="65">
        <v>15.983333333333354</v>
      </c>
    </row>
    <row r="345" spans="2:6" ht="15.75" x14ac:dyDescent="0.25">
      <c r="B345" s="11">
        <v>43064</v>
      </c>
      <c r="C345" s="64">
        <v>0.71597222222222223</v>
      </c>
      <c r="D345" s="64">
        <v>0.3888888888888889</v>
      </c>
      <c r="E345" s="64">
        <v>0.67291666666666661</v>
      </c>
      <c r="F345" s="65">
        <v>16.149999999999999</v>
      </c>
    </row>
    <row r="346" spans="2:6" ht="15.75" x14ac:dyDescent="0.25">
      <c r="B346" s="11">
        <v>43065</v>
      </c>
      <c r="C346" s="64">
        <v>0.72083333333333333</v>
      </c>
      <c r="D346" s="64">
        <v>0.389583333333334</v>
      </c>
      <c r="E346" s="64">
        <v>0.66875000000000073</v>
      </c>
      <c r="F346" s="65">
        <v>16.050000000000018</v>
      </c>
    </row>
    <row r="347" spans="2:6" ht="15.75" x14ac:dyDescent="0.25">
      <c r="B347" s="11">
        <v>43066</v>
      </c>
      <c r="C347" s="64">
        <v>0.72083333333333333</v>
      </c>
      <c r="D347" s="64">
        <v>0.390277777777779</v>
      </c>
      <c r="E347" s="64">
        <v>0.66944444444444573</v>
      </c>
      <c r="F347" s="65">
        <v>16.066666666666698</v>
      </c>
    </row>
    <row r="348" spans="2:6" ht="15.75" x14ac:dyDescent="0.25">
      <c r="B348" s="11">
        <v>43067</v>
      </c>
      <c r="C348" s="64">
        <v>0.72083333333333333</v>
      </c>
      <c r="D348" s="64">
        <v>0.390972222222224</v>
      </c>
      <c r="E348" s="64">
        <v>0.67013888888889073</v>
      </c>
      <c r="F348" s="65">
        <v>16.083333333333378</v>
      </c>
    </row>
    <row r="349" spans="2:6" ht="15.75" x14ac:dyDescent="0.25">
      <c r="B349" s="11">
        <v>43068</v>
      </c>
      <c r="C349" s="64">
        <v>0.72013888888888899</v>
      </c>
      <c r="D349" s="64">
        <v>0.391666666666668</v>
      </c>
      <c r="E349" s="64">
        <v>0.67152777777777894</v>
      </c>
      <c r="F349" s="65">
        <v>16.116666666666696</v>
      </c>
    </row>
    <row r="350" spans="2:6" ht="15.75" x14ac:dyDescent="0.25">
      <c r="B350" s="11">
        <v>43069</v>
      </c>
      <c r="C350" s="64">
        <v>0.72013888888888899</v>
      </c>
      <c r="D350" s="64">
        <v>0.39236111111111299</v>
      </c>
      <c r="E350" s="64">
        <v>0.67222222222222394</v>
      </c>
      <c r="F350" s="65">
        <v>16.133333333333375</v>
      </c>
    </row>
    <row r="351" spans="2:6" ht="15.75" x14ac:dyDescent="0.25">
      <c r="B351" s="12"/>
      <c r="C351" s="66"/>
      <c r="D351" s="66"/>
      <c r="E351" s="66"/>
      <c r="F351" s="67">
        <v>466.05000000000035</v>
      </c>
    </row>
    <row r="352" spans="2:6" ht="15.75" x14ac:dyDescent="0.25">
      <c r="B352" s="11">
        <v>43070</v>
      </c>
      <c r="C352" s="64">
        <v>0.71944444444444444</v>
      </c>
      <c r="D352" s="64">
        <v>0.39305555555555555</v>
      </c>
      <c r="E352" s="64">
        <v>0.67361111111111105</v>
      </c>
      <c r="F352" s="65">
        <v>16.166666666666664</v>
      </c>
    </row>
    <row r="353" spans="2:6" ht="15.75" x14ac:dyDescent="0.25">
      <c r="B353" s="11">
        <v>43071</v>
      </c>
      <c r="C353" s="64">
        <v>0.71944444444444444</v>
      </c>
      <c r="D353" s="64">
        <v>0.39374999999999999</v>
      </c>
      <c r="E353" s="64">
        <v>0.6743055555555556</v>
      </c>
      <c r="F353" s="65">
        <v>16.183333333333334</v>
      </c>
    </row>
    <row r="354" spans="2:6" ht="15.75" x14ac:dyDescent="0.25">
      <c r="B354" s="11">
        <v>43072</v>
      </c>
      <c r="C354" s="64">
        <v>0.71944444444444444</v>
      </c>
      <c r="D354" s="64">
        <v>0.39444444444444399</v>
      </c>
      <c r="E354" s="64">
        <v>0.67499999999999949</v>
      </c>
      <c r="F354" s="65">
        <v>16.199999999999989</v>
      </c>
    </row>
    <row r="355" spans="2:6" ht="15.75" x14ac:dyDescent="0.25">
      <c r="B355" s="11">
        <v>43073</v>
      </c>
      <c r="C355" s="64">
        <v>0.72013888888888899</v>
      </c>
      <c r="D355" s="64">
        <v>0.39513888888888898</v>
      </c>
      <c r="E355" s="64">
        <v>0.67499999999999993</v>
      </c>
      <c r="F355" s="65">
        <v>16.2</v>
      </c>
    </row>
    <row r="356" spans="2:6" ht="15.75" x14ac:dyDescent="0.25">
      <c r="B356" s="11">
        <v>43074</v>
      </c>
      <c r="C356" s="64">
        <v>0.71875</v>
      </c>
      <c r="D356" s="64">
        <v>0.39583333333333298</v>
      </c>
      <c r="E356" s="64">
        <v>0.67708333333333304</v>
      </c>
      <c r="F356" s="65">
        <v>16.249999999999993</v>
      </c>
    </row>
    <row r="357" spans="2:6" ht="15.75" x14ac:dyDescent="0.25">
      <c r="B357" s="11">
        <v>43075</v>
      </c>
      <c r="C357" s="64">
        <v>0.71875</v>
      </c>
      <c r="D357" s="64">
        <v>0.39652777777777798</v>
      </c>
      <c r="E357" s="64">
        <v>0.67777777777777803</v>
      </c>
      <c r="F357" s="65">
        <v>16.266666666666673</v>
      </c>
    </row>
    <row r="358" spans="2:6" ht="15.75" x14ac:dyDescent="0.25">
      <c r="B358" s="11">
        <v>43076</v>
      </c>
      <c r="C358" s="64">
        <v>0.71875</v>
      </c>
      <c r="D358" s="64">
        <v>0.39722222222222198</v>
      </c>
      <c r="E358" s="64">
        <v>0.67847222222222192</v>
      </c>
      <c r="F358" s="65">
        <v>16.283333333333324</v>
      </c>
    </row>
    <row r="359" spans="2:6" ht="15.75" x14ac:dyDescent="0.25">
      <c r="B359" s="11">
        <v>43077</v>
      </c>
      <c r="C359" s="64">
        <v>0.71875</v>
      </c>
      <c r="D359" s="64">
        <v>0.39791666666666697</v>
      </c>
      <c r="E359" s="64">
        <v>0.67916666666666692</v>
      </c>
      <c r="F359" s="65">
        <v>16.300000000000004</v>
      </c>
    </row>
    <row r="360" spans="2:6" ht="15.75" x14ac:dyDescent="0.25">
      <c r="B360" s="11">
        <v>43078</v>
      </c>
      <c r="C360" s="64">
        <v>0.71875</v>
      </c>
      <c r="D360" s="64">
        <v>0.39861111111111103</v>
      </c>
      <c r="E360" s="64">
        <v>0.67986111111111103</v>
      </c>
      <c r="F360" s="65">
        <v>16.316666666666663</v>
      </c>
    </row>
    <row r="361" spans="2:6" ht="15.75" x14ac:dyDescent="0.25">
      <c r="B361" s="11">
        <v>43079</v>
      </c>
      <c r="C361" s="64">
        <v>0.71805555555555556</v>
      </c>
      <c r="D361" s="64">
        <v>0.39930555555555602</v>
      </c>
      <c r="E361" s="64">
        <v>0.68125000000000047</v>
      </c>
      <c r="F361" s="65">
        <v>16.350000000000012</v>
      </c>
    </row>
    <row r="362" spans="2:6" ht="15.75" x14ac:dyDescent="0.25">
      <c r="B362" s="11">
        <v>43080</v>
      </c>
      <c r="C362" s="64">
        <v>0.71805555555555556</v>
      </c>
      <c r="D362" s="64">
        <v>0.39930555555555602</v>
      </c>
      <c r="E362" s="64">
        <v>0.68125000000000047</v>
      </c>
      <c r="F362" s="65">
        <v>16.350000000000012</v>
      </c>
    </row>
    <row r="363" spans="2:6" ht="15.75" x14ac:dyDescent="0.25">
      <c r="B363" s="11">
        <v>43081</v>
      </c>
      <c r="C363" s="64">
        <v>0.71805555555555556</v>
      </c>
      <c r="D363" s="64">
        <v>0.40069444444444402</v>
      </c>
      <c r="E363" s="64">
        <v>0.68263888888888846</v>
      </c>
      <c r="F363" s="65">
        <v>16.383333333333322</v>
      </c>
    </row>
    <row r="364" spans="2:6" ht="15.75" x14ac:dyDescent="0.25">
      <c r="B364" s="11">
        <v>43082</v>
      </c>
      <c r="C364" s="64">
        <v>0.71805555555555556</v>
      </c>
      <c r="D364" s="64">
        <v>0.40138888888888902</v>
      </c>
      <c r="E364" s="64">
        <v>0.68333333333333346</v>
      </c>
      <c r="F364" s="65">
        <v>16.400000000000002</v>
      </c>
    </row>
    <row r="365" spans="2:6" ht="15.75" x14ac:dyDescent="0.25">
      <c r="B365" s="11">
        <v>43083</v>
      </c>
      <c r="C365" s="64">
        <v>0.71736111111111101</v>
      </c>
      <c r="D365" s="64">
        <v>0.40208333333333302</v>
      </c>
      <c r="E365" s="64">
        <v>0.68472222222222212</v>
      </c>
      <c r="F365" s="65">
        <v>16.43333333333333</v>
      </c>
    </row>
    <row r="366" spans="2:6" ht="15.75" x14ac:dyDescent="0.25">
      <c r="B366" s="11">
        <v>43084</v>
      </c>
      <c r="C366" s="64">
        <v>0.71736111111111101</v>
      </c>
      <c r="D366" s="64">
        <v>0.40277777777777801</v>
      </c>
      <c r="E366" s="64">
        <v>0.68541666666666712</v>
      </c>
      <c r="F366" s="65">
        <v>16.45000000000001</v>
      </c>
    </row>
    <row r="367" spans="2:6" ht="15.75" x14ac:dyDescent="0.25">
      <c r="B367" s="11">
        <v>43085</v>
      </c>
      <c r="C367" s="64">
        <v>0.71736111111111101</v>
      </c>
      <c r="D367" s="64">
        <v>0.40277777777777801</v>
      </c>
      <c r="E367" s="64">
        <v>0.68541666666666712</v>
      </c>
      <c r="F367" s="65">
        <v>16.45000000000001</v>
      </c>
    </row>
    <row r="368" spans="2:6" ht="15.75" x14ac:dyDescent="0.25">
      <c r="B368" s="11">
        <v>43086</v>
      </c>
      <c r="C368" s="64">
        <v>0.71736111111111101</v>
      </c>
      <c r="D368" s="64">
        <v>0.40277777777777801</v>
      </c>
      <c r="E368" s="64">
        <v>0.68541666666666712</v>
      </c>
      <c r="F368" s="65">
        <v>16.45000000000001</v>
      </c>
    </row>
    <row r="369" spans="2:6" ht="15.75" x14ac:dyDescent="0.25">
      <c r="B369" s="11">
        <v>43087</v>
      </c>
      <c r="C369" s="64">
        <v>0.71736111111111101</v>
      </c>
      <c r="D369" s="64">
        <v>0.40277777777777801</v>
      </c>
      <c r="E369" s="64">
        <v>0.68541666666666712</v>
      </c>
      <c r="F369" s="65">
        <v>16.45000000000001</v>
      </c>
    </row>
    <row r="370" spans="2:6" ht="15.75" x14ac:dyDescent="0.25">
      <c r="B370" s="11">
        <v>43088</v>
      </c>
      <c r="C370" s="64">
        <v>0.71805555555555556</v>
      </c>
      <c r="D370" s="64">
        <v>0.40277777777777801</v>
      </c>
      <c r="E370" s="64">
        <v>0.68472222222222257</v>
      </c>
      <c r="F370" s="65">
        <v>16.433333333333341</v>
      </c>
    </row>
    <row r="371" spans="2:6" ht="15.75" x14ac:dyDescent="0.25">
      <c r="B371" s="11">
        <v>43089</v>
      </c>
      <c r="C371" s="64">
        <v>0.71805555555555556</v>
      </c>
      <c r="D371" s="64">
        <v>0.40277777777777801</v>
      </c>
      <c r="E371" s="64">
        <v>0.68472222222222257</v>
      </c>
      <c r="F371" s="65">
        <v>16.433333333333341</v>
      </c>
    </row>
    <row r="372" spans="2:6" ht="15.75" x14ac:dyDescent="0.25">
      <c r="B372" s="11">
        <v>43090</v>
      </c>
      <c r="C372" s="64">
        <v>0.71875</v>
      </c>
      <c r="D372" s="64">
        <v>0.40277777777777801</v>
      </c>
      <c r="E372" s="64">
        <v>0.68402777777777812</v>
      </c>
      <c r="F372" s="65">
        <v>16.416666666666675</v>
      </c>
    </row>
    <row r="373" spans="2:6" ht="15.75" x14ac:dyDescent="0.25">
      <c r="B373" s="11">
        <v>43091</v>
      </c>
      <c r="C373" s="64">
        <v>0.71875</v>
      </c>
      <c r="D373" s="64">
        <v>0.40277777777777801</v>
      </c>
      <c r="E373" s="64">
        <v>0.68402777777777812</v>
      </c>
      <c r="F373" s="65">
        <v>16.416666666666675</v>
      </c>
    </row>
    <row r="374" spans="2:6" ht="15.75" x14ac:dyDescent="0.25">
      <c r="B374" s="11">
        <v>43092</v>
      </c>
      <c r="C374" s="64">
        <v>0.71944444444444444</v>
      </c>
      <c r="D374" s="64">
        <v>0.40277777777777801</v>
      </c>
      <c r="E374" s="64">
        <v>0.68333333333333368</v>
      </c>
      <c r="F374" s="65">
        <v>16.400000000000009</v>
      </c>
    </row>
    <row r="375" spans="2:6" ht="15.75" x14ac:dyDescent="0.25">
      <c r="B375" s="11">
        <v>43093</v>
      </c>
      <c r="C375" s="64">
        <v>0.71944444444444444</v>
      </c>
      <c r="D375" s="64">
        <v>0.40277777777777801</v>
      </c>
      <c r="E375" s="64">
        <v>0.68333333333333368</v>
      </c>
      <c r="F375" s="65">
        <v>16.400000000000009</v>
      </c>
    </row>
    <row r="376" spans="2:6" ht="15.75" x14ac:dyDescent="0.25">
      <c r="B376" s="11">
        <v>43094</v>
      </c>
      <c r="C376" s="64">
        <v>0.72013888888888899</v>
      </c>
      <c r="D376" s="64">
        <v>0.40277777777777801</v>
      </c>
      <c r="E376" s="64">
        <v>0.68263888888888913</v>
      </c>
      <c r="F376" s="65">
        <v>16.38333333333334</v>
      </c>
    </row>
    <row r="377" spans="2:6" ht="15.75" x14ac:dyDescent="0.25">
      <c r="B377" s="11">
        <v>43095</v>
      </c>
      <c r="C377" s="64">
        <v>0.72152777777777777</v>
      </c>
      <c r="D377" s="64">
        <v>0.40277777777777801</v>
      </c>
      <c r="E377" s="64">
        <v>0.68125000000000036</v>
      </c>
      <c r="F377" s="65">
        <v>16.350000000000009</v>
      </c>
    </row>
    <row r="378" spans="2:6" ht="15.75" x14ac:dyDescent="0.25">
      <c r="B378" s="11">
        <v>43096</v>
      </c>
      <c r="C378" s="64">
        <v>0.72291666666666698</v>
      </c>
      <c r="D378" s="64">
        <v>0.40208333333333335</v>
      </c>
      <c r="E378" s="64">
        <v>0.67916666666666636</v>
      </c>
      <c r="F378" s="65">
        <v>16.299999999999994</v>
      </c>
    </row>
    <row r="379" spans="2:6" ht="15.75" x14ac:dyDescent="0.25">
      <c r="B379" s="11">
        <v>43097</v>
      </c>
      <c r="C379" s="64">
        <v>0.72430555555555498</v>
      </c>
      <c r="D379" s="64">
        <v>0.40138888888888902</v>
      </c>
      <c r="E379" s="64">
        <v>0.67708333333333404</v>
      </c>
      <c r="F379" s="65">
        <v>16.250000000000018</v>
      </c>
    </row>
    <row r="380" spans="2:6" ht="15.75" x14ac:dyDescent="0.25">
      <c r="B380" s="11">
        <v>43098</v>
      </c>
      <c r="C380" s="64">
        <v>0.72569444444444398</v>
      </c>
      <c r="D380" s="64">
        <v>0.40138888888888902</v>
      </c>
      <c r="E380" s="64">
        <v>0.67569444444444504</v>
      </c>
      <c r="F380" s="65">
        <v>16.216666666666683</v>
      </c>
    </row>
    <row r="381" spans="2:6" ht="15.75" x14ac:dyDescent="0.25">
      <c r="B381" s="11">
        <v>43099</v>
      </c>
      <c r="C381" s="64">
        <v>0.72708333333333297</v>
      </c>
      <c r="D381" s="64">
        <v>0.39999999999999902</v>
      </c>
      <c r="E381" s="64">
        <v>0.67291666666666605</v>
      </c>
      <c r="F381" s="65">
        <v>16.149999999999984</v>
      </c>
    </row>
    <row r="382" spans="2:6" ht="15.75" x14ac:dyDescent="0.25">
      <c r="B382" s="11">
        <v>43100</v>
      </c>
      <c r="C382" s="64">
        <v>0.72847222222222197</v>
      </c>
      <c r="D382" s="64">
        <v>0.39999999999999902</v>
      </c>
      <c r="E382" s="64">
        <v>0.67152777777777706</v>
      </c>
      <c r="F382" s="65">
        <v>16.116666666666649</v>
      </c>
    </row>
    <row r="383" spans="2:6" ht="15.75" x14ac:dyDescent="0.25">
      <c r="B383" s="12"/>
      <c r="C383" s="69"/>
      <c r="D383" s="69"/>
      <c r="E383" s="66"/>
      <c r="F383" s="67">
        <v>506.1500000000002</v>
      </c>
    </row>
    <row r="384" spans="2:6" ht="23.25" customHeight="1" x14ac:dyDescent="0.25">
      <c r="B384" s="13" t="s">
        <v>11</v>
      </c>
      <c r="C384" s="69"/>
      <c r="D384" s="69"/>
      <c r="E384" s="66"/>
      <c r="F384" s="67">
        <v>4019.0166666666673</v>
      </c>
    </row>
    <row r="386" spans="2:2" x14ac:dyDescent="0.25">
      <c r="B386" t="s">
        <v>80</v>
      </c>
    </row>
    <row r="387" spans="2:2" x14ac:dyDescent="0.25">
      <c r="B387" t="s">
        <v>79</v>
      </c>
    </row>
  </sheetData>
  <mergeCells count="1">
    <mergeCell ref="B2:F2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23"/>
  <sheetViews>
    <sheetView workbookViewId="0">
      <selection activeCell="D17" sqref="D17"/>
    </sheetView>
  </sheetViews>
  <sheetFormatPr defaultRowHeight="15" x14ac:dyDescent="0.25"/>
  <cols>
    <col min="2" max="2" width="13" customWidth="1"/>
    <col min="3" max="3" width="15.5703125" style="14" customWidth="1"/>
    <col min="4" max="4" width="24.7109375" style="14" customWidth="1"/>
    <col min="5" max="5" width="25.28515625" style="14" customWidth="1"/>
    <col min="6" max="6" width="20" style="22" customWidth="1"/>
  </cols>
  <sheetData>
    <row r="1" spans="2:6" ht="15.75" x14ac:dyDescent="0.25">
      <c r="F1" s="15" t="s">
        <v>42</v>
      </c>
    </row>
    <row r="2" spans="2:6" ht="15.75" x14ac:dyDescent="0.25">
      <c r="F2" s="15"/>
    </row>
    <row r="3" spans="2:6" ht="15.75" x14ac:dyDescent="0.25">
      <c r="B3" s="204" t="s">
        <v>43</v>
      </c>
      <c r="C3" s="204"/>
      <c r="D3" s="204"/>
      <c r="E3" s="204"/>
      <c r="F3" s="204"/>
    </row>
    <row r="4" spans="2:6" ht="78.75" x14ac:dyDescent="0.25">
      <c r="B4" s="9" t="s">
        <v>12</v>
      </c>
      <c r="C4" s="9" t="s">
        <v>13</v>
      </c>
      <c r="D4" s="9" t="s">
        <v>44</v>
      </c>
      <c r="E4" s="9" t="s">
        <v>45</v>
      </c>
      <c r="F4" s="10"/>
    </row>
    <row r="5" spans="2:6" ht="15.75" x14ac:dyDescent="0.25">
      <c r="B5" s="16" t="s">
        <v>14</v>
      </c>
      <c r="C5" s="17">
        <v>485.57</v>
      </c>
      <c r="D5" s="111">
        <f>C5*0.14*2961</f>
        <v>201288.18780000004</v>
      </c>
      <c r="E5" s="54">
        <v>127902</v>
      </c>
      <c r="F5" s="17"/>
    </row>
    <row r="6" spans="2:6" ht="15.75" x14ac:dyDescent="0.25">
      <c r="B6" s="18" t="s">
        <v>15</v>
      </c>
      <c r="C6" s="17">
        <v>406.8</v>
      </c>
      <c r="D6" s="111">
        <f t="shared" ref="D6:D16" si="0">C6*0.14*2961</f>
        <v>168634.872</v>
      </c>
      <c r="E6" s="54">
        <v>180780</v>
      </c>
      <c r="F6" s="17"/>
    </row>
    <row r="7" spans="2:6" ht="15.75" x14ac:dyDescent="0.25">
      <c r="B7" s="18" t="s">
        <v>16</v>
      </c>
      <c r="C7" s="17">
        <v>362.88</v>
      </c>
      <c r="D7" s="111">
        <f t="shared" si="0"/>
        <v>150428.2752</v>
      </c>
      <c r="E7" s="54">
        <v>135286</v>
      </c>
      <c r="F7" s="17"/>
    </row>
    <row r="8" spans="2:6" ht="15.75" x14ac:dyDescent="0.25">
      <c r="B8" s="18" t="s">
        <v>17</v>
      </c>
      <c r="C8" s="17">
        <v>274.57</v>
      </c>
      <c r="D8" s="111">
        <f t="shared" si="0"/>
        <v>113820.24780000001</v>
      </c>
      <c r="E8" s="54">
        <v>121072</v>
      </c>
      <c r="F8" s="17"/>
    </row>
    <row r="9" spans="2:6" ht="15.75" x14ac:dyDescent="0.25">
      <c r="B9" s="18" t="s">
        <v>18</v>
      </c>
      <c r="C9" s="17">
        <v>205.12</v>
      </c>
      <c r="D9" s="111">
        <f t="shared" si="0"/>
        <v>85030.444800000012</v>
      </c>
      <c r="E9" s="54">
        <v>86912</v>
      </c>
      <c r="F9" s="17"/>
    </row>
    <row r="10" spans="2:6" ht="15.75" x14ac:dyDescent="0.25">
      <c r="B10" s="18" t="s">
        <v>19</v>
      </c>
      <c r="C10" s="17">
        <v>154.43</v>
      </c>
      <c r="D10" s="111">
        <f t="shared" si="0"/>
        <v>64017.412200000013</v>
      </c>
      <c r="E10" s="54">
        <v>82333</v>
      </c>
      <c r="F10" s="17"/>
    </row>
    <row r="11" spans="2:6" ht="15.75" x14ac:dyDescent="0.25">
      <c r="B11" s="18" t="s">
        <v>20</v>
      </c>
      <c r="C11" s="17">
        <v>180.25</v>
      </c>
      <c r="D11" s="111">
        <f t="shared" si="0"/>
        <v>74720.835000000006</v>
      </c>
      <c r="E11" s="54">
        <v>71537</v>
      </c>
      <c r="F11" s="17"/>
    </row>
    <row r="12" spans="2:6" ht="15.75" x14ac:dyDescent="0.25">
      <c r="B12" s="18" t="s">
        <v>21</v>
      </c>
      <c r="C12" s="17">
        <v>251.9</v>
      </c>
      <c r="D12" s="111">
        <f t="shared" si="0"/>
        <v>104422.62600000002</v>
      </c>
      <c r="E12" s="54">
        <v>98320</v>
      </c>
      <c r="F12" s="17"/>
    </row>
    <row r="13" spans="2:6" ht="15.75" x14ac:dyDescent="0.25">
      <c r="B13" s="18" t="s">
        <v>22</v>
      </c>
      <c r="C13" s="17">
        <v>318.43</v>
      </c>
      <c r="D13" s="111">
        <f t="shared" si="0"/>
        <v>132001.97220000002</v>
      </c>
      <c r="E13" s="54">
        <v>100264</v>
      </c>
      <c r="F13" s="17"/>
    </row>
    <row r="14" spans="2:6" ht="15.75" x14ac:dyDescent="0.25">
      <c r="B14" s="18" t="s">
        <v>23</v>
      </c>
      <c r="C14" s="17">
        <v>406.87</v>
      </c>
      <c r="D14" s="111">
        <f t="shared" si="0"/>
        <v>168663.8898</v>
      </c>
      <c r="E14" s="54">
        <v>119685</v>
      </c>
      <c r="F14" s="17"/>
    </row>
    <row r="15" spans="2:6" ht="15.75" x14ac:dyDescent="0.25">
      <c r="B15" s="18" t="s">
        <v>24</v>
      </c>
      <c r="C15" s="17">
        <v>466.05</v>
      </c>
      <c r="D15" s="111">
        <f t="shared" si="0"/>
        <v>193196.36700000003</v>
      </c>
      <c r="E15" s="54">
        <v>174892</v>
      </c>
      <c r="F15" s="17"/>
    </row>
    <row r="16" spans="2:6" ht="15.75" x14ac:dyDescent="0.25">
      <c r="B16" s="18" t="s">
        <v>25</v>
      </c>
      <c r="C16" s="17">
        <v>506.15</v>
      </c>
      <c r="D16" s="111">
        <f t="shared" si="0"/>
        <v>209819.421</v>
      </c>
      <c r="E16" s="54">
        <v>170839</v>
      </c>
      <c r="F16" s="17"/>
    </row>
    <row r="17" spans="2:6" ht="15.75" x14ac:dyDescent="0.25">
      <c r="B17" s="23" t="s">
        <v>26</v>
      </c>
      <c r="C17" s="73">
        <f>SUM(C5:C16)</f>
        <v>4019.02</v>
      </c>
      <c r="D17" s="63">
        <f>SUM(D5:D16)</f>
        <v>1666044.5508000003</v>
      </c>
      <c r="E17" s="63">
        <f>SUM(E5:E16)</f>
        <v>1469822</v>
      </c>
      <c r="F17" s="19"/>
    </row>
    <row r="18" spans="2:6" ht="15.75" x14ac:dyDescent="0.25">
      <c r="B18" s="20"/>
      <c r="C18" s="15"/>
      <c r="D18" s="15"/>
      <c r="E18" s="15"/>
      <c r="F18" s="15"/>
    </row>
    <row r="19" spans="2:6" ht="15.75" x14ac:dyDescent="0.25">
      <c r="B19" s="20" t="s">
        <v>81</v>
      </c>
      <c r="C19" s="21"/>
      <c r="D19" s="21"/>
      <c r="E19" s="21"/>
      <c r="F19" s="15"/>
    </row>
    <row r="20" spans="2:6" x14ac:dyDescent="0.25">
      <c r="B20" s="74"/>
      <c r="C20" s="75"/>
      <c r="D20" s="75"/>
      <c r="E20" s="75"/>
    </row>
    <row r="21" spans="2:6" x14ac:dyDescent="0.25">
      <c r="B21" s="76" t="s">
        <v>27</v>
      </c>
      <c r="C21" s="75"/>
      <c r="D21" s="75"/>
      <c r="E21" s="75"/>
    </row>
    <row r="22" spans="2:6" x14ac:dyDescent="0.25">
      <c r="B22" s="74"/>
      <c r="C22" s="75"/>
      <c r="D22" s="75"/>
      <c r="E22" s="75"/>
    </row>
    <row r="23" spans="2:6" x14ac:dyDescent="0.25">
      <c r="B23" s="74"/>
      <c r="C23" s="75"/>
      <c r="D23" s="75"/>
      <c r="E23" s="75"/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1_Объекты НО (недвижимое)</vt:lpstr>
      <vt:lpstr>1_Объекты НО (движимое) (2)</vt:lpstr>
      <vt:lpstr>2_Технические показатели</vt:lpstr>
      <vt:lpstr>3_Новое строительство</vt:lpstr>
      <vt:lpstr>4_АХП</vt:lpstr>
      <vt:lpstr>5_График включения НО</vt:lpstr>
      <vt:lpstr>6_Годовое потребление</vt:lpstr>
      <vt:lpstr>'1_Объекты НО (движимое) (2)'!Область_печати</vt:lpstr>
    </vt:vector>
  </TitlesOfParts>
  <Company>SVS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 Максим Евгеньевич</dc:creator>
  <cp:lastModifiedBy>User36</cp:lastModifiedBy>
  <cp:lastPrinted>2023-08-28T01:07:39Z</cp:lastPrinted>
  <dcterms:created xsi:type="dcterms:W3CDTF">2018-03-06T14:52:08Z</dcterms:created>
  <dcterms:modified xsi:type="dcterms:W3CDTF">2023-08-28T01:09:11Z</dcterms:modified>
</cp:coreProperties>
</file>