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экономист\СНД\"/>
    </mc:Choice>
  </mc:AlternateContent>
  <bookViews>
    <workbookView xWindow="0" yWindow="0" windowWidth="28800" windowHeight="12435" firstSheet="1" activeTab="1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  <definedName name="_xlnm.Print_Area" localSheetId="2">'приложение 4'!$A$1:$U$414</definedName>
  </definedNames>
  <calcPr calcId="152511" calcMode="manual"/>
</workbook>
</file>

<file path=xl/calcChain.xml><?xml version="1.0" encoding="utf-8"?>
<calcChain xmlns="http://schemas.openxmlformats.org/spreadsheetml/2006/main">
  <c r="N353" i="3" l="1"/>
  <c r="N338" i="3"/>
  <c r="N223" i="3" l="1"/>
  <c r="N220" i="3"/>
  <c r="N153" i="3"/>
  <c r="N27" i="3"/>
  <c r="N22" i="3" l="1"/>
  <c r="P35" i="2"/>
  <c r="N119" i="3"/>
  <c r="N17" i="3" l="1"/>
  <c r="N19" i="3"/>
  <c r="P16" i="2"/>
  <c r="P15" i="2" s="1"/>
  <c r="P14" i="2" s="1"/>
  <c r="N24" i="3"/>
  <c r="P83" i="2"/>
  <c r="P80" i="2"/>
  <c r="P79" i="2" s="1"/>
  <c r="N335" i="3"/>
  <c r="N14" i="3" l="1"/>
  <c r="P43" i="2"/>
  <c r="N120" i="3" l="1"/>
  <c r="P36" i="2" l="1"/>
  <c r="D409" i="3" l="1"/>
  <c r="D407" i="3"/>
  <c r="D406" i="3"/>
  <c r="D405" i="3" s="1"/>
  <c r="D414" i="3"/>
  <c r="D412" i="3"/>
  <c r="D411" i="3"/>
  <c r="D408" i="3"/>
  <c r="D413" i="3"/>
  <c r="P95" i="2"/>
  <c r="N405" i="3"/>
  <c r="N408" i="3"/>
  <c r="D119" i="3"/>
  <c r="D410" i="3" l="1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N12" i="3" s="1"/>
  <c r="N9" i="3" s="1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R11" i="3" l="1"/>
  <c r="N10" i="3"/>
  <c r="K360" i="3"/>
  <c r="L210" i="3"/>
  <c r="G360" i="3"/>
  <c r="F12" i="3"/>
  <c r="N360" i="3"/>
  <c r="K210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Q79" i="2"/>
  <c r="R79" i="2"/>
  <c r="S79" i="2"/>
  <c r="T79" i="2"/>
  <c r="U79" i="2"/>
  <c r="V79" i="2"/>
  <c r="O80" i="2"/>
  <c r="O79" i="2" s="1"/>
  <c r="P82" i="2"/>
  <c r="P78" i="2" s="1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O78" i="2"/>
  <c r="V78" i="2"/>
  <c r="V89" i="2"/>
  <c r="V86" i="2" s="1"/>
  <c r="U90" i="2"/>
  <c r="U13" i="2" s="1"/>
  <c r="N36" i="2"/>
  <c r="P10" i="2" l="1"/>
  <c r="P12" i="2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<sst xmlns="http://schemas.openxmlformats.org/spreadsheetml/2006/main" count="3279" uniqueCount="407">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</sst>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3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34" t="s">
        <v>342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36" t="s">
        <v>368</v>
      </c>
      <c r="N2" s="136"/>
      <c r="O2" s="136"/>
      <c r="P2" s="136"/>
      <c r="Q2" s="136"/>
      <c r="R2" s="136"/>
      <c r="S2" s="136"/>
      <c r="T2" s="136"/>
      <c r="U2" s="136"/>
      <c r="V2" s="136"/>
    </row>
    <row r="3" spans="1:22" ht="23.25" customHeight="1" x14ac:dyDescent="0.25">
      <c r="A3" s="135" t="s">
        <v>388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</row>
    <row r="4" spans="1:22" ht="51.75" customHeight="1" x14ac:dyDescent="0.25">
      <c r="A4" s="128" t="s">
        <v>0</v>
      </c>
      <c r="B4" s="128" t="s">
        <v>1</v>
      </c>
      <c r="C4" s="128" t="s">
        <v>295</v>
      </c>
      <c r="D4" s="128" t="s">
        <v>296</v>
      </c>
      <c r="E4" s="141" t="s">
        <v>297</v>
      </c>
      <c r="F4" s="143" t="s">
        <v>298</v>
      </c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5"/>
      <c r="V4" s="137" t="s">
        <v>299</v>
      </c>
    </row>
    <row r="5" spans="1:22" ht="51.75" customHeight="1" x14ac:dyDescent="0.25">
      <c r="A5" s="128"/>
      <c r="B5" s="128"/>
      <c r="C5" s="128"/>
      <c r="D5" s="128"/>
      <c r="E5" s="141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37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39" t="s">
        <v>9</v>
      </c>
      <c r="B7" s="138" t="s">
        <v>96</v>
      </c>
      <c r="C7" s="142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39"/>
      <c r="B8" s="138"/>
      <c r="C8" s="142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39"/>
      <c r="B9" s="138"/>
      <c r="C9" s="142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39"/>
      <c r="B10" s="138"/>
      <c r="C10" s="142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39"/>
      <c r="B11" s="138"/>
      <c r="C11" s="142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39"/>
      <c r="B12" s="138"/>
      <c r="C12" s="142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28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40" t="s">
        <v>58</v>
      </c>
      <c r="B15" s="128" t="s">
        <v>12</v>
      </c>
      <c r="C15" s="128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40"/>
      <c r="B16" s="128"/>
      <c r="C16" s="128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40"/>
      <c r="B17" s="128"/>
      <c r="C17" s="128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40"/>
      <c r="B18" s="128"/>
      <c r="C18" s="128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28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28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28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28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28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28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28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28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28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28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28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28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28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28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28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28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28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28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33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33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33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33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33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33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33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33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33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33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33"/>
      <c r="D48" s="126" t="s">
        <v>360</v>
      </c>
      <c r="E48" s="126" t="s">
        <v>316</v>
      </c>
      <c r="F48" s="126" t="s">
        <v>316</v>
      </c>
      <c r="G48" s="126" t="s">
        <v>316</v>
      </c>
      <c r="H48" s="126" t="s">
        <v>316</v>
      </c>
      <c r="I48" s="126" t="s">
        <v>316</v>
      </c>
      <c r="J48" s="126" t="s">
        <v>316</v>
      </c>
      <c r="K48" s="126" t="s">
        <v>316</v>
      </c>
      <c r="L48" s="126">
        <v>1</v>
      </c>
      <c r="M48" s="126" t="s">
        <v>316</v>
      </c>
      <c r="N48" s="129" t="s">
        <v>316</v>
      </c>
      <c r="O48" s="129" t="s">
        <v>316</v>
      </c>
      <c r="P48" s="126" t="s">
        <v>316</v>
      </c>
      <c r="Q48" s="126" t="s">
        <v>316</v>
      </c>
      <c r="R48" s="126" t="s">
        <v>316</v>
      </c>
      <c r="S48" s="126" t="s">
        <v>316</v>
      </c>
      <c r="T48" s="126" t="s">
        <v>316</v>
      </c>
      <c r="U48" s="126" t="s">
        <v>316</v>
      </c>
      <c r="V48" s="131" t="s">
        <v>316</v>
      </c>
    </row>
    <row r="49" spans="1:22" ht="38.25" x14ac:dyDescent="0.25">
      <c r="A49" s="16" t="s">
        <v>229</v>
      </c>
      <c r="B49" s="15" t="s">
        <v>224</v>
      </c>
      <c r="C49" s="133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30"/>
      <c r="O49" s="130"/>
      <c r="P49" s="127"/>
      <c r="Q49" s="127"/>
      <c r="R49" s="127"/>
      <c r="S49" s="127"/>
      <c r="T49" s="127"/>
      <c r="U49" s="127"/>
      <c r="V49" s="132"/>
    </row>
    <row r="50" spans="1:22" ht="38.25" x14ac:dyDescent="0.25">
      <c r="A50" s="19" t="s">
        <v>284</v>
      </c>
      <c r="B50" s="18" t="s">
        <v>285</v>
      </c>
      <c r="C50" s="133"/>
      <c r="D50" s="126" t="s">
        <v>323</v>
      </c>
      <c r="E50" s="126">
        <v>0</v>
      </c>
      <c r="F50" s="126" t="s">
        <v>316</v>
      </c>
      <c r="G50" s="126" t="s">
        <v>316</v>
      </c>
      <c r="H50" s="126" t="s">
        <v>316</v>
      </c>
      <c r="I50" s="126" t="s">
        <v>316</v>
      </c>
      <c r="J50" s="126" t="s">
        <v>316</v>
      </c>
      <c r="K50" s="126" t="s">
        <v>316</v>
      </c>
      <c r="L50" s="126" t="s">
        <v>316</v>
      </c>
      <c r="M50" s="126" t="s">
        <v>316</v>
      </c>
      <c r="N50" s="129">
        <v>1</v>
      </c>
      <c r="O50" s="129" t="s">
        <v>316</v>
      </c>
      <c r="P50" s="126" t="s">
        <v>316</v>
      </c>
      <c r="Q50" s="126" t="s">
        <v>316</v>
      </c>
      <c r="R50" s="126" t="s">
        <v>316</v>
      </c>
      <c r="S50" s="126" t="s">
        <v>316</v>
      </c>
      <c r="T50" s="126" t="s">
        <v>316</v>
      </c>
      <c r="U50" s="126" t="s">
        <v>316</v>
      </c>
      <c r="V50" s="131" t="s">
        <v>316</v>
      </c>
    </row>
    <row r="51" spans="1:22" ht="38.25" x14ac:dyDescent="0.25">
      <c r="A51" s="16" t="s">
        <v>286</v>
      </c>
      <c r="B51" s="15" t="s">
        <v>287</v>
      </c>
      <c r="C51" s="133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30"/>
      <c r="O51" s="130"/>
      <c r="P51" s="127"/>
      <c r="Q51" s="127"/>
      <c r="R51" s="127"/>
      <c r="S51" s="127"/>
      <c r="T51" s="127"/>
      <c r="U51" s="127"/>
      <c r="V51" s="132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28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28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28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28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28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28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28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28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28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28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28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28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28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28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28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28"/>
      <c r="D68" s="126" t="s">
        <v>356</v>
      </c>
      <c r="E68" s="126" t="s">
        <v>316</v>
      </c>
      <c r="F68" s="126" t="s">
        <v>316</v>
      </c>
      <c r="G68" s="126" t="s">
        <v>316</v>
      </c>
      <c r="H68" s="126" t="s">
        <v>316</v>
      </c>
      <c r="I68" s="126" t="s">
        <v>316</v>
      </c>
      <c r="J68" s="126" t="s">
        <v>316</v>
      </c>
      <c r="K68" s="126" t="s">
        <v>316</v>
      </c>
      <c r="L68" s="126">
        <v>1</v>
      </c>
      <c r="M68" s="126" t="s">
        <v>316</v>
      </c>
      <c r="N68" s="129" t="s">
        <v>316</v>
      </c>
      <c r="O68" s="129" t="s">
        <v>316</v>
      </c>
      <c r="P68" s="126" t="s">
        <v>316</v>
      </c>
      <c r="Q68" s="126" t="s">
        <v>316</v>
      </c>
      <c r="R68" s="126" t="s">
        <v>316</v>
      </c>
      <c r="S68" s="126" t="s">
        <v>316</v>
      </c>
      <c r="T68" s="126" t="s">
        <v>316</v>
      </c>
      <c r="U68" s="126" t="s">
        <v>316</v>
      </c>
      <c r="V68" s="131" t="s">
        <v>316</v>
      </c>
    </row>
    <row r="69" spans="1:22" ht="25.5" x14ac:dyDescent="0.25">
      <c r="A69" s="16" t="s">
        <v>222</v>
      </c>
      <c r="B69" s="15" t="s">
        <v>215</v>
      </c>
      <c r="C69" s="128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30"/>
      <c r="O69" s="130"/>
      <c r="P69" s="127"/>
      <c r="Q69" s="127"/>
      <c r="R69" s="127"/>
      <c r="S69" s="127"/>
      <c r="T69" s="127"/>
      <c r="U69" s="127"/>
      <c r="V69" s="132"/>
    </row>
    <row r="70" spans="1:22" ht="51" x14ac:dyDescent="0.25">
      <c r="A70" s="16" t="s">
        <v>225</v>
      </c>
      <c r="B70" s="15" t="s">
        <v>217</v>
      </c>
      <c r="C70" s="128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28"/>
      <c r="D71" s="126" t="s">
        <v>364</v>
      </c>
      <c r="E71" s="126" t="s">
        <v>316</v>
      </c>
      <c r="F71" s="126" t="s">
        <v>316</v>
      </c>
      <c r="G71" s="126" t="s">
        <v>316</v>
      </c>
      <c r="H71" s="126" t="s">
        <v>316</v>
      </c>
      <c r="I71" s="126" t="s">
        <v>316</v>
      </c>
      <c r="J71" s="126" t="s">
        <v>316</v>
      </c>
      <c r="K71" s="126" t="s">
        <v>316</v>
      </c>
      <c r="L71" s="126" t="s">
        <v>316</v>
      </c>
      <c r="M71" s="126">
        <v>1</v>
      </c>
      <c r="N71" s="129">
        <v>1</v>
      </c>
      <c r="O71" s="129" t="s">
        <v>316</v>
      </c>
      <c r="P71" s="126" t="s">
        <v>316</v>
      </c>
      <c r="Q71" s="126" t="s">
        <v>316</v>
      </c>
      <c r="R71" s="126" t="s">
        <v>316</v>
      </c>
      <c r="S71" s="126" t="s">
        <v>316</v>
      </c>
      <c r="T71" s="126" t="s">
        <v>316</v>
      </c>
      <c r="U71" s="126" t="s">
        <v>316</v>
      </c>
      <c r="V71" s="131">
        <v>100</v>
      </c>
    </row>
    <row r="72" spans="1:22" ht="38.25" x14ac:dyDescent="0.25">
      <c r="A72" s="16" t="s">
        <v>365</v>
      </c>
      <c r="B72" s="15" t="s">
        <v>243</v>
      </c>
      <c r="C72" s="128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30"/>
      <c r="O72" s="130"/>
      <c r="P72" s="127"/>
      <c r="Q72" s="127"/>
      <c r="R72" s="127"/>
      <c r="S72" s="127"/>
      <c r="T72" s="127"/>
      <c r="U72" s="127"/>
      <c r="V72" s="132"/>
    </row>
    <row r="73" spans="1:22" ht="204" x14ac:dyDescent="0.25">
      <c r="A73" s="19" t="s">
        <v>43</v>
      </c>
      <c r="B73" s="18" t="s">
        <v>44</v>
      </c>
      <c r="C73" s="128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28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28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28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28"/>
      <c r="D77" s="126" t="s">
        <v>335</v>
      </c>
      <c r="E77" s="126">
        <v>100</v>
      </c>
      <c r="F77" s="126">
        <v>100</v>
      </c>
      <c r="G77" s="126">
        <v>100</v>
      </c>
      <c r="H77" s="126">
        <v>100</v>
      </c>
      <c r="I77" s="126">
        <v>100</v>
      </c>
      <c r="J77" s="126">
        <v>100</v>
      </c>
      <c r="K77" s="126">
        <v>100</v>
      </c>
      <c r="L77" s="126">
        <v>100</v>
      </c>
      <c r="M77" s="126">
        <v>100</v>
      </c>
      <c r="N77" s="129">
        <v>100</v>
      </c>
      <c r="O77" s="129">
        <v>100</v>
      </c>
      <c r="P77" s="126">
        <v>100</v>
      </c>
      <c r="Q77" s="126">
        <v>100</v>
      </c>
      <c r="R77" s="126">
        <v>100</v>
      </c>
      <c r="S77" s="126">
        <v>100</v>
      </c>
      <c r="T77" s="126">
        <v>100</v>
      </c>
      <c r="U77" s="126">
        <v>100</v>
      </c>
      <c r="V77" s="126">
        <v>100</v>
      </c>
    </row>
    <row r="78" spans="1:22" ht="38.25" x14ac:dyDescent="0.25">
      <c r="A78" s="16" t="s">
        <v>83</v>
      </c>
      <c r="B78" s="15" t="s">
        <v>12</v>
      </c>
      <c r="C78" s="128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30"/>
      <c r="O78" s="130"/>
      <c r="P78" s="127"/>
      <c r="Q78" s="127"/>
      <c r="R78" s="127"/>
      <c r="S78" s="127"/>
      <c r="T78" s="127"/>
      <c r="U78" s="127"/>
      <c r="V78" s="127"/>
    </row>
    <row r="79" spans="1:22" ht="102" x14ac:dyDescent="0.25">
      <c r="A79" s="16" t="s">
        <v>84</v>
      </c>
      <c r="B79" s="15" t="s">
        <v>51</v>
      </c>
      <c r="C79" s="128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28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28"/>
      <c r="D81" s="126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28"/>
      <c r="D82" s="127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28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28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view="pageBreakPreview" zoomScale="60" zoomScaleNormal="85" workbookViewId="0">
      <pane xSplit="2" ySplit="8" topLeftCell="C81" activePane="bottomRight" state="frozen"/>
      <selection activeCell="A2" sqref="A2"/>
      <selection pane="topRight" activeCell="C2" sqref="C2"/>
      <selection pane="bottomLeft" activeCell="A9" sqref="A9"/>
      <selection pane="bottomRight" activeCell="F6" sqref="F6:V7"/>
    </sheetView>
  </sheetViews>
  <sheetFormatPr defaultRowHeight="15" x14ac:dyDescent="0.25"/>
  <cols>
    <col min="1" max="1" width="6.42578125" style="39" customWidth="1"/>
    <col min="2" max="2" width="45" style="28" customWidth="1"/>
    <col min="3" max="3" width="8.7109375" style="39" customWidth="1"/>
    <col min="4" max="4" width="7.28515625" style="39" customWidth="1"/>
    <col min="5" max="5" width="14.85546875" style="39" customWidth="1"/>
    <col min="6" max="8" width="11.7109375" style="39" customWidth="1"/>
    <col min="9" max="9" width="13" style="39" customWidth="1"/>
    <col min="10" max="10" width="13.85546875" style="39" customWidth="1"/>
    <col min="11" max="11" width="13.85546875" style="41" customWidth="1"/>
    <col min="12" max="12" width="13.140625" style="39" customWidth="1"/>
    <col min="13" max="13" width="14" style="39" customWidth="1"/>
    <col min="14" max="14" width="11.7109375" style="39" customWidth="1"/>
    <col min="15" max="15" width="13.28515625" style="39" customWidth="1"/>
    <col min="16" max="16" width="11.7109375" style="123" customWidth="1"/>
    <col min="17" max="17" width="11.7109375" style="39" customWidth="1"/>
    <col min="18" max="18" width="9.5703125" style="39" customWidth="1"/>
    <col min="19" max="20" width="11.140625" style="39" customWidth="1"/>
    <col min="21" max="21" width="11.85546875" style="39" customWidth="1"/>
    <col min="22" max="22" width="11.285156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55" t="s">
        <v>369</v>
      </c>
      <c r="P1" s="155"/>
      <c r="Q1" s="155"/>
      <c r="R1" s="155"/>
      <c r="S1" s="155"/>
      <c r="T1" s="155"/>
      <c r="U1" s="155"/>
      <c r="V1" s="155"/>
      <c r="W1" s="155"/>
    </row>
    <row r="2" spans="1:25" ht="33" customHeight="1" x14ac:dyDescent="0.25">
      <c r="O2" s="155"/>
      <c r="P2" s="155"/>
      <c r="Q2" s="155"/>
      <c r="R2" s="155"/>
      <c r="S2" s="155"/>
      <c r="T2" s="155"/>
      <c r="U2" s="155"/>
      <c r="V2" s="155"/>
      <c r="W2" s="155"/>
    </row>
    <row r="3" spans="1:25" x14ac:dyDescent="0.25">
      <c r="A3" s="156" t="s">
        <v>389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</row>
    <row r="4" spans="1:25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</row>
    <row r="6" spans="1:25" x14ac:dyDescent="0.25">
      <c r="A6" s="158" t="s">
        <v>0</v>
      </c>
      <c r="B6" s="154" t="s">
        <v>1</v>
      </c>
      <c r="C6" s="158" t="s">
        <v>134</v>
      </c>
      <c r="D6" s="158"/>
      <c r="E6" s="158"/>
      <c r="F6" s="158" t="s">
        <v>2</v>
      </c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 t="s">
        <v>91</v>
      </c>
    </row>
    <row r="7" spans="1:25" x14ac:dyDescent="0.25">
      <c r="A7" s="158"/>
      <c r="B7" s="154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</row>
    <row r="8" spans="1:25" x14ac:dyDescent="0.25">
      <c r="A8" s="158"/>
      <c r="B8" s="154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124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58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8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59"/>
      <c r="B10" s="160" t="s">
        <v>138</v>
      </c>
      <c r="C10" s="71"/>
      <c r="D10" s="71"/>
      <c r="E10" s="71" t="s">
        <v>255</v>
      </c>
      <c r="F10" s="72">
        <f>SUM(G10:V10)</f>
        <v>1661359.6339999998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105">
        <f>P14+P41+P55+P78+P86</f>
        <v>121935.16</v>
      </c>
      <c r="Q10" s="72">
        <f t="shared" si="0"/>
        <v>97093.17</v>
      </c>
      <c r="R10" s="72">
        <f t="shared" si="0"/>
        <v>97093.17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59"/>
      <c r="B11" s="160"/>
      <c r="C11" s="74" t="s">
        <v>139</v>
      </c>
      <c r="D11" s="74"/>
      <c r="E11" s="71" t="s">
        <v>255</v>
      </c>
      <c r="F11" s="72">
        <f>F38</f>
        <v>7424.884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105">
        <f t="shared" si="1"/>
        <v>855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42" customHeight="1" x14ac:dyDescent="0.25">
      <c r="A12" s="159"/>
      <c r="B12" s="160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1634221.2880000004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105">
        <f>P14+P41+P55+P78+P86</f>
        <v>121935.16</v>
      </c>
      <c r="Q12" s="72">
        <f t="shared" si="2"/>
        <v>97093.17</v>
      </c>
      <c r="R12" s="72">
        <f t="shared" si="2"/>
        <v>97093.17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59"/>
      <c r="B13" s="160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105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570501.65699999989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105">
        <f>P15+P36+P35</f>
        <v>44818.35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50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553047.18599999999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105">
        <f>SUM(P16:P34)</f>
        <v>43550.1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51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532511.12199999997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109">
        <f>'приложение 4'!N27</f>
        <v>43550.1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51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109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51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109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51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109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51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109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51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109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51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109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51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109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51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109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51"/>
    </row>
    <row r="25" spans="1:23" ht="38.25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109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51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109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51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109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51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109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51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109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51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109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51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109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51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109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51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109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51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109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51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109">
        <f>'приложение 4'!N119</f>
        <v>413.25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51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17041.220999999998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105">
        <f>P37+P38</f>
        <v>855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51"/>
      <c r="X36" s="43"/>
    </row>
    <row r="37" spans="1:26" x14ac:dyDescent="0.25">
      <c r="A37" s="153" t="s">
        <v>68</v>
      </c>
      <c r="B37" s="154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109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51"/>
    </row>
    <row r="38" spans="1:26" ht="30" customHeight="1" x14ac:dyDescent="0.25">
      <c r="A38" s="153"/>
      <c r="B38" s="154"/>
      <c r="C38" s="77" t="s">
        <v>139</v>
      </c>
      <c r="D38" s="77" t="s">
        <v>145</v>
      </c>
      <c r="E38" s="63" t="s">
        <v>265</v>
      </c>
      <c r="F38" s="72">
        <f t="shared" si="11"/>
        <v>7424.884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109">
        <v>855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51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109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4455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109">
        <v>855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129800.66300000003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105">
        <f t="shared" si="14"/>
        <v>10353.32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50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120917.89700000003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105">
        <f t="shared" si="17"/>
        <v>8927.34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51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118774.55500000002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109">
        <f>'приложение 4'!N153</f>
        <v>8723.49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51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109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51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109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51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109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52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109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105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38.25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109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109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35.25" customHeight="1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105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109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105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109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487199.82399999996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105">
        <f t="shared" si="20"/>
        <v>30649.969999999998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50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482199.82399999996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105">
        <f t="shared" si="21"/>
        <v>30649.969999999998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51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375313.61099999998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109">
        <f>'приложение 4'!N223</f>
        <v>30649.969999999998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51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109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51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109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51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109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51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109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51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109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51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109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51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109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51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109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51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109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51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109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52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109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109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51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109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109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109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109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105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109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109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109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102" t="s">
        <v>44</v>
      </c>
      <c r="C78" s="103" t="s">
        <v>141</v>
      </c>
      <c r="D78" s="103" t="s">
        <v>188</v>
      </c>
      <c r="E78" s="104" t="s">
        <v>275</v>
      </c>
      <c r="F78" s="105">
        <f t="shared" si="11"/>
        <v>450102.27799999987</v>
      </c>
      <c r="G78" s="105">
        <f>G79+G82</f>
        <v>10570.075999999999</v>
      </c>
      <c r="H78" s="105">
        <f t="shared" ref="H78:L78" si="24">H79+H82</f>
        <v>12005.3</v>
      </c>
      <c r="I78" s="105">
        <f t="shared" si="24"/>
        <v>13330.987999999999</v>
      </c>
      <c r="J78" s="105">
        <f t="shared" si="24"/>
        <v>18302.075000000001</v>
      </c>
      <c r="K78" s="105">
        <f t="shared" si="24"/>
        <v>19695.760000000002</v>
      </c>
      <c r="L78" s="105">
        <f t="shared" si="24"/>
        <v>20827.715</v>
      </c>
      <c r="M78" s="105">
        <f>M79+M82</f>
        <v>21779.17</v>
      </c>
      <c r="N78" s="105">
        <f>N79+N82-0.01</f>
        <v>29801.414000000001</v>
      </c>
      <c r="O78" s="105">
        <f>O79+O82</f>
        <v>32392</v>
      </c>
      <c r="P78" s="105">
        <f>P79+P82</f>
        <v>36113.520000000004</v>
      </c>
      <c r="Q78" s="105">
        <f t="shared" ref="Q78:V78" si="25">Q79+Q82</f>
        <v>35798.17</v>
      </c>
      <c r="R78" s="105">
        <f t="shared" si="25"/>
        <v>35798.17</v>
      </c>
      <c r="S78" s="105">
        <f t="shared" si="25"/>
        <v>40921.980000000003</v>
      </c>
      <c r="T78" s="105">
        <f t="shared" si="25"/>
        <v>40921.980000000003</v>
      </c>
      <c r="U78" s="105">
        <f t="shared" si="25"/>
        <v>40921.980000000003</v>
      </c>
      <c r="V78" s="105">
        <f t="shared" si="25"/>
        <v>40921.980000000003</v>
      </c>
      <c r="W78" s="150" t="s">
        <v>142</v>
      </c>
      <c r="X78" s="43"/>
    </row>
    <row r="79" spans="1:24" s="1" customFormat="1" ht="38.25" x14ac:dyDescent="0.25">
      <c r="A79" s="74" t="s">
        <v>45</v>
      </c>
      <c r="B79" s="102" t="s">
        <v>189</v>
      </c>
      <c r="C79" s="103" t="s">
        <v>141</v>
      </c>
      <c r="D79" s="103" t="s">
        <v>188</v>
      </c>
      <c r="E79" s="104" t="s">
        <v>276</v>
      </c>
      <c r="F79" s="105">
        <f t="shared" si="11"/>
        <v>69651.664000000004</v>
      </c>
      <c r="G79" s="105">
        <f>G80+G81</f>
        <v>2522.4969999999998</v>
      </c>
      <c r="H79" s="105">
        <f t="shared" ref="H79:L79" si="26">H80+H81</f>
        <v>2876.48</v>
      </c>
      <c r="I79" s="105">
        <f t="shared" si="26"/>
        <v>2666.482</v>
      </c>
      <c r="J79" s="105">
        <f t="shared" si="26"/>
        <v>2983.5169999999998</v>
      </c>
      <c r="K79" s="105">
        <f t="shared" si="26"/>
        <v>3519.7809999999999</v>
      </c>
      <c r="L79" s="105">
        <f t="shared" si="26"/>
        <v>2833.1709999999998</v>
      </c>
      <c r="M79" s="105">
        <f>M80+M81</f>
        <v>3945.44</v>
      </c>
      <c r="N79" s="105">
        <f>N80+N81</f>
        <v>4550.8360000000002</v>
      </c>
      <c r="O79" s="105">
        <f t="shared" ref="O79:V79" si="27">O80+O81</f>
        <v>5395.24</v>
      </c>
      <c r="P79" s="105">
        <f>P80+P81</f>
        <v>5533.8600000000006</v>
      </c>
      <c r="Q79" s="105">
        <f t="shared" si="27"/>
        <v>5354.58</v>
      </c>
      <c r="R79" s="105">
        <f t="shared" si="27"/>
        <v>5354.58</v>
      </c>
      <c r="S79" s="105">
        <f t="shared" si="27"/>
        <v>5528.8</v>
      </c>
      <c r="T79" s="105">
        <f t="shared" si="27"/>
        <v>5528.8</v>
      </c>
      <c r="U79" s="105">
        <f t="shared" si="27"/>
        <v>5528.8</v>
      </c>
      <c r="V79" s="105">
        <f t="shared" si="27"/>
        <v>5528.8</v>
      </c>
      <c r="W79" s="151"/>
      <c r="X79" s="43"/>
    </row>
    <row r="80" spans="1:24" ht="25.5" x14ac:dyDescent="0.25">
      <c r="A80" s="77" t="s">
        <v>81</v>
      </c>
      <c r="B80" s="106" t="s">
        <v>190</v>
      </c>
      <c r="C80" s="107" t="s">
        <v>141</v>
      </c>
      <c r="D80" s="107" t="s">
        <v>188</v>
      </c>
      <c r="E80" s="108" t="s">
        <v>277</v>
      </c>
      <c r="F80" s="105">
        <f t="shared" si="11"/>
        <v>68398.728000000017</v>
      </c>
      <c r="G80" s="109">
        <v>2394</v>
      </c>
      <c r="H80" s="109">
        <v>2380</v>
      </c>
      <c r="I80" s="109">
        <v>2258.0500000000002</v>
      </c>
      <c r="J80" s="109">
        <v>2763.99</v>
      </c>
      <c r="K80" s="109">
        <v>3519.7809999999999</v>
      </c>
      <c r="L80" s="109">
        <f>'приложение 4'!J338</f>
        <v>2833.1709999999998</v>
      </c>
      <c r="M80" s="109">
        <f>'приложение 4'!K338</f>
        <v>3945.44</v>
      </c>
      <c r="N80" s="109">
        <f>'приложение 4'!L338</f>
        <v>4550.8360000000002</v>
      </c>
      <c r="O80" s="109">
        <f>'приложение 4'!M338</f>
        <v>5395.24</v>
      </c>
      <c r="P80" s="109">
        <f>'приложение 4'!N338</f>
        <v>5533.8600000000006</v>
      </c>
      <c r="Q80" s="109">
        <v>5354.58</v>
      </c>
      <c r="R80" s="109">
        <v>5354.58</v>
      </c>
      <c r="S80" s="109">
        <v>5528.8</v>
      </c>
      <c r="T80" s="109">
        <v>5528.8</v>
      </c>
      <c r="U80" s="109">
        <v>5528.8</v>
      </c>
      <c r="V80" s="109">
        <v>5528.8</v>
      </c>
      <c r="W80" s="151"/>
    </row>
    <row r="81" spans="1:24" ht="38.25" x14ac:dyDescent="0.25">
      <c r="A81" s="77" t="s">
        <v>82</v>
      </c>
      <c r="B81" s="106" t="s">
        <v>48</v>
      </c>
      <c r="C81" s="107" t="s">
        <v>141</v>
      </c>
      <c r="D81" s="107" t="s">
        <v>188</v>
      </c>
      <c r="E81" s="108" t="s">
        <v>278</v>
      </c>
      <c r="F81" s="105">
        <f t="shared" si="11"/>
        <v>1252.9360000000001</v>
      </c>
      <c r="G81" s="109">
        <v>128.49700000000001</v>
      </c>
      <c r="H81" s="109">
        <v>496.48</v>
      </c>
      <c r="I81" s="109">
        <v>408.43200000000002</v>
      </c>
      <c r="J81" s="109">
        <v>219.52699999999999</v>
      </c>
      <c r="K81" s="109">
        <v>0</v>
      </c>
      <c r="L81" s="109">
        <v>0</v>
      </c>
      <c r="M81" s="109">
        <f>'приложение 4'!K343</f>
        <v>0</v>
      </c>
      <c r="N81" s="109">
        <f>'приложение 4'!L343</f>
        <v>0</v>
      </c>
      <c r="O81" s="109">
        <v>0</v>
      </c>
      <c r="P81" s="109">
        <v>0</v>
      </c>
      <c r="Q81" s="109">
        <v>0</v>
      </c>
      <c r="R81" s="109">
        <v>0</v>
      </c>
      <c r="S81" s="109">
        <v>0</v>
      </c>
      <c r="T81" s="109">
        <v>0</v>
      </c>
      <c r="U81" s="109">
        <v>0</v>
      </c>
      <c r="V81" s="109">
        <v>0</v>
      </c>
      <c r="W81" s="151"/>
    </row>
    <row r="82" spans="1:24" s="1" customFormat="1" ht="38.25" x14ac:dyDescent="0.25">
      <c r="A82" s="74" t="s">
        <v>49</v>
      </c>
      <c r="B82" s="102" t="s">
        <v>191</v>
      </c>
      <c r="C82" s="103" t="s">
        <v>141</v>
      </c>
      <c r="D82" s="103" t="s">
        <v>188</v>
      </c>
      <c r="E82" s="104" t="s">
        <v>279</v>
      </c>
      <c r="F82" s="105">
        <f t="shared" si="11"/>
        <v>380450.62400000001</v>
      </c>
      <c r="G82" s="105">
        <f>G84+G85</f>
        <v>8047.5789999999997</v>
      </c>
      <c r="H82" s="105">
        <f t="shared" ref="H82:J82" si="28">H84+H85</f>
        <v>9128.82</v>
      </c>
      <c r="I82" s="105">
        <f t="shared" si="28"/>
        <v>10664.505999999999</v>
      </c>
      <c r="J82" s="105">
        <f t="shared" si="28"/>
        <v>15318.558000000001</v>
      </c>
      <c r="K82" s="105">
        <f>K84+K85+K83</f>
        <v>16175.979000000001</v>
      </c>
      <c r="L82" s="105">
        <f>L84+L85+L83</f>
        <v>17994.544000000002</v>
      </c>
      <c r="M82" s="105">
        <f>M84+M85+M83</f>
        <v>17833.73</v>
      </c>
      <c r="N82" s="105">
        <f>N84+N85+N83</f>
        <v>25250.588</v>
      </c>
      <c r="O82" s="105">
        <f>O84+O85+O83</f>
        <v>26996.76</v>
      </c>
      <c r="P82" s="105">
        <f t="shared" ref="P82" si="29">P84+P85+P83</f>
        <v>30579.66</v>
      </c>
      <c r="Q82" s="105">
        <f t="shared" ref="Q82:V82" si="30">Q84+Q85+Q83</f>
        <v>30443.59</v>
      </c>
      <c r="R82" s="105">
        <f t="shared" si="30"/>
        <v>30443.59</v>
      </c>
      <c r="S82" s="105">
        <f t="shared" si="30"/>
        <v>35393.18</v>
      </c>
      <c r="T82" s="105">
        <f t="shared" si="30"/>
        <v>35393.18</v>
      </c>
      <c r="U82" s="105">
        <f t="shared" si="30"/>
        <v>35393.18</v>
      </c>
      <c r="V82" s="105">
        <f t="shared" si="30"/>
        <v>35393.18</v>
      </c>
      <c r="W82" s="151"/>
      <c r="X82" s="43"/>
    </row>
    <row r="83" spans="1:24" x14ac:dyDescent="0.25">
      <c r="A83" s="153" t="s">
        <v>83</v>
      </c>
      <c r="B83" s="154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323894.06799999997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109">
        <f>'приложение 4'!N353</f>
        <v>30579.66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51"/>
    </row>
    <row r="84" spans="1:24" x14ac:dyDescent="0.25">
      <c r="A84" s="153"/>
      <c r="B84" s="154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109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51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109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51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105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48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105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48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109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48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105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48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109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48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109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49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109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105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109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v>896.61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125">
        <f>P96</f>
        <v>896.61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46" t="s">
        <v>402</v>
      </c>
    </row>
    <row r="96" spans="1:24" ht="25.5" customHeight="1" x14ac:dyDescent="0.25">
      <c r="A96" s="86" t="s">
        <v>403</v>
      </c>
      <c r="B96" s="88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125">
        <v>896.61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47"/>
    </row>
  </sheetData>
  <mergeCells count="19"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  <mergeCell ref="W95:W96"/>
    <mergeCell ref="W86:W91"/>
    <mergeCell ref="W55:W67"/>
    <mergeCell ref="W78:W85"/>
    <mergeCell ref="A83:A84"/>
    <mergeCell ref="B83:B84"/>
  </mergeCells>
  <pageMargins left="0" right="0" top="0" bottom="0" header="0.31496062992125984" footer="0.31496062992125984"/>
  <pageSetup paperSize="9" scale="46" orientation="landscape" r:id="rId1"/>
  <rowBreaks count="2" manualBreakCount="2">
    <brk id="40" max="16383" man="1"/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view="pageBreakPreview" topLeftCell="A325" zoomScale="60" zoomScaleNormal="85" workbookViewId="0">
      <selection activeCell="E348" sqref="E348"/>
    </sheetView>
  </sheetViews>
  <sheetFormatPr defaultRowHeight="22.5" customHeight="1" x14ac:dyDescent="0.25"/>
  <cols>
    <col min="1" max="1" width="7.28515625" style="31" customWidth="1"/>
    <col min="2" max="2" width="45" style="31" customWidth="1"/>
    <col min="3" max="3" width="22.85546875" style="31" customWidth="1"/>
    <col min="4" max="4" width="13.7109375" style="37" customWidth="1"/>
    <col min="5" max="5" width="11" style="31" customWidth="1"/>
    <col min="6" max="6" width="11.85546875" style="31" customWidth="1"/>
    <col min="7" max="7" width="13.85546875" style="45" customWidth="1"/>
    <col min="8" max="8" width="14.285156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14" width="12.5703125" style="122" customWidth="1"/>
    <col min="15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197" t="s">
        <v>56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199" t="s">
        <v>370</v>
      </c>
      <c r="N2" s="199"/>
      <c r="O2" s="199"/>
      <c r="P2" s="199"/>
      <c r="Q2" s="199"/>
      <c r="R2" s="199"/>
      <c r="S2" s="199"/>
      <c r="T2" s="199"/>
      <c r="U2" s="199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110"/>
      <c r="O3" s="35"/>
      <c r="P3" s="35"/>
      <c r="Q3" s="35"/>
      <c r="R3" s="35"/>
      <c r="S3" s="35"/>
      <c r="T3" s="35"/>
      <c r="U3" s="35"/>
    </row>
    <row r="4" spans="1:21" s="32" customFormat="1" ht="22.5" customHeight="1" x14ac:dyDescent="0.3">
      <c r="A4" s="198" t="s">
        <v>390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111"/>
      <c r="O5" s="30"/>
      <c r="P5" s="30"/>
      <c r="Q5" s="30"/>
      <c r="R5" s="30"/>
      <c r="S5" s="30"/>
      <c r="T5" s="30"/>
      <c r="U5" s="30"/>
    </row>
    <row r="6" spans="1:21" s="37" customFormat="1" ht="22.5" customHeight="1" x14ac:dyDescent="0.2">
      <c r="A6" s="193" t="s">
        <v>0</v>
      </c>
      <c r="B6" s="184" t="s">
        <v>1</v>
      </c>
      <c r="C6" s="193" t="s">
        <v>391</v>
      </c>
      <c r="D6" s="200" t="s">
        <v>392</v>
      </c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2"/>
      <c r="U6" s="193" t="s">
        <v>91</v>
      </c>
    </row>
    <row r="7" spans="1:21" s="37" customFormat="1" ht="22.5" customHeight="1" x14ac:dyDescent="0.2">
      <c r="A7" s="193"/>
      <c r="B7" s="184"/>
      <c r="C7" s="193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112">
        <v>2024</v>
      </c>
      <c r="O7" s="57">
        <v>2025</v>
      </c>
      <c r="P7" s="57">
        <v>2026</v>
      </c>
      <c r="Q7" s="57">
        <v>2027</v>
      </c>
      <c r="R7" s="57">
        <v>2028</v>
      </c>
      <c r="S7" s="57">
        <v>2029</v>
      </c>
      <c r="T7" s="57">
        <v>2030</v>
      </c>
      <c r="U7" s="193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9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113">
        <v>14</v>
      </c>
      <c r="O8" s="58">
        <v>15</v>
      </c>
      <c r="P8" s="58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203"/>
      <c r="B9" s="187" t="s">
        <v>96</v>
      </c>
      <c r="C9" s="90" t="s">
        <v>4</v>
      </c>
      <c r="D9" s="59">
        <f>E9+F9+G9+H9+I9+J9+K9+L9+M9+N9+O9+P9+Q9+R9+S9+T9</f>
        <v>2260322.4300000002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114">
        <f>N10+N11+N12+N13</f>
        <v>121935.159</v>
      </c>
      <c r="O9" s="59">
        <f t="shared" ref="O9:T9" si="2">O10+O11+O12+O13</f>
        <v>97093.17</v>
      </c>
      <c r="P9" s="59">
        <f t="shared" si="2"/>
        <v>97093.17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204"/>
    </row>
    <row r="10" spans="1:21" ht="22.5" customHeight="1" x14ac:dyDescent="0.25">
      <c r="A10" s="203"/>
      <c r="B10" s="187"/>
      <c r="C10" s="90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114">
        <f t="shared" si="4"/>
        <v>0</v>
      </c>
      <c r="O10" s="59">
        <f t="shared" si="4"/>
        <v>0</v>
      </c>
      <c r="P10" s="59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204"/>
    </row>
    <row r="11" spans="1:21" ht="22.5" customHeight="1" x14ac:dyDescent="0.25">
      <c r="A11" s="203"/>
      <c r="B11" s="187"/>
      <c r="C11" s="90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114">
        <f t="shared" si="4"/>
        <v>0</v>
      </c>
      <c r="O11" s="59">
        <f t="shared" si="4"/>
        <v>0</v>
      </c>
      <c r="P11" s="59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204"/>
    </row>
    <row r="12" spans="1:21" ht="22.5" customHeight="1" x14ac:dyDescent="0.25">
      <c r="A12" s="203"/>
      <c r="B12" s="187"/>
      <c r="C12" s="90" t="s">
        <v>7</v>
      </c>
      <c r="D12" s="59">
        <f t="shared" si="5"/>
        <v>1638918.6479999998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114">
        <f>N17+N143+N213+N328+N363</f>
        <v>121935.159</v>
      </c>
      <c r="O12" s="59">
        <f t="shared" si="4"/>
        <v>97093.17</v>
      </c>
      <c r="P12" s="59">
        <f t="shared" si="4"/>
        <v>97093.17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204"/>
    </row>
    <row r="13" spans="1:21" ht="22.5" customHeight="1" x14ac:dyDescent="0.25">
      <c r="A13" s="203"/>
      <c r="B13" s="187"/>
      <c r="C13" s="90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114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204"/>
    </row>
    <row r="14" spans="1:21" s="1" customFormat="1" ht="22.5" customHeight="1" x14ac:dyDescent="0.25">
      <c r="A14" s="203" t="s">
        <v>9</v>
      </c>
      <c r="B14" s="187" t="s">
        <v>10</v>
      </c>
      <c r="C14" s="90" t="s">
        <v>4</v>
      </c>
      <c r="D14" s="59">
        <f t="shared" si="5"/>
        <v>1103605.5480000002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114">
        <f>N15+N16+N17+N18</f>
        <v>44818.35</v>
      </c>
      <c r="O14" s="59">
        <f t="shared" ref="O14:T14" si="8">O15+O16+O17+O18</f>
        <v>31587</v>
      </c>
      <c r="P14" s="59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205" t="s">
        <v>86</v>
      </c>
    </row>
    <row r="15" spans="1:21" s="1" customFormat="1" ht="22.5" customHeight="1" x14ac:dyDescent="0.25">
      <c r="A15" s="203"/>
      <c r="B15" s="187"/>
      <c r="C15" s="90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114">
        <f t="shared" si="9"/>
        <v>0</v>
      </c>
      <c r="O15" s="59">
        <f t="shared" si="9"/>
        <v>0</v>
      </c>
      <c r="P15" s="59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206"/>
    </row>
    <row r="16" spans="1:21" s="1" customFormat="1" ht="22.5" customHeight="1" x14ac:dyDescent="0.25">
      <c r="A16" s="203"/>
      <c r="B16" s="187"/>
      <c r="C16" s="90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114">
        <f t="shared" si="10"/>
        <v>0</v>
      </c>
      <c r="O16" s="59">
        <f t="shared" si="10"/>
        <v>0</v>
      </c>
      <c r="P16" s="59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206"/>
    </row>
    <row r="17" spans="1:21" s="1" customFormat="1" ht="22.5" customHeight="1" x14ac:dyDescent="0.25">
      <c r="A17" s="203"/>
      <c r="B17" s="187"/>
      <c r="C17" s="90" t="s">
        <v>7</v>
      </c>
      <c r="D17" s="59">
        <f t="shared" si="5"/>
        <v>572901.652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114">
        <f>N22+N123</f>
        <v>44818.35</v>
      </c>
      <c r="O17" s="59">
        <f t="shared" si="11"/>
        <v>31587</v>
      </c>
      <c r="P17" s="59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206"/>
    </row>
    <row r="18" spans="1:21" s="1" customFormat="1" ht="22.5" customHeight="1" x14ac:dyDescent="0.25">
      <c r="A18" s="203"/>
      <c r="B18" s="187"/>
      <c r="C18" s="90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114">
        <f t="shared" si="12"/>
        <v>0</v>
      </c>
      <c r="O18" s="59">
        <f t="shared" si="12"/>
        <v>0</v>
      </c>
      <c r="P18" s="59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206"/>
    </row>
    <row r="19" spans="1:21" s="1" customFormat="1" ht="22.5" customHeight="1" x14ac:dyDescent="0.25">
      <c r="A19" s="186" t="s">
        <v>63</v>
      </c>
      <c r="B19" s="187" t="s">
        <v>11</v>
      </c>
      <c r="C19" s="90" t="s">
        <v>4</v>
      </c>
      <c r="D19" s="59">
        <f>E19+F19+G19+H19+I19+J19+K19+L19+M19+N19+O19+P19+Q19+R19+S19+T19</f>
        <v>1084164.3370000001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114">
        <f>N20+N21+N22+N23</f>
        <v>43963.35</v>
      </c>
      <c r="O19" s="59">
        <f t="shared" ref="O19:T19" si="14">O20+O21+O22+O23</f>
        <v>30987</v>
      </c>
      <c r="P19" s="59">
        <f t="shared" si="14"/>
        <v>30987</v>
      </c>
      <c r="Q19" s="59">
        <f t="shared" si="14"/>
        <v>57212.42</v>
      </c>
      <c r="R19" s="59">
        <f t="shared" si="14"/>
        <v>57212.42</v>
      </c>
      <c r="S19" s="59">
        <f t="shared" si="14"/>
        <v>57212.42</v>
      </c>
      <c r="T19" s="59">
        <f t="shared" si="14"/>
        <v>57212.42</v>
      </c>
      <c r="U19" s="206"/>
    </row>
    <row r="20" spans="1:21" s="1" customFormat="1" ht="22.5" customHeight="1" x14ac:dyDescent="0.25">
      <c r="A20" s="186"/>
      <c r="B20" s="187"/>
      <c r="C20" s="90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5">F25+F30+F35+F40+F45+F50+F55+F60+F65+F70+F75+F80+F85+F90+F95+F100+F105+F110+F115</f>
        <v>0</v>
      </c>
      <c r="G20" s="59">
        <f t="shared" si="15"/>
        <v>0</v>
      </c>
      <c r="H20" s="59">
        <f t="shared" si="15"/>
        <v>128220</v>
      </c>
      <c r="I20" s="59">
        <f t="shared" si="15"/>
        <v>263620</v>
      </c>
      <c r="J20" s="59">
        <f t="shared" si="15"/>
        <v>113330</v>
      </c>
      <c r="K20" s="59">
        <f t="shared" si="15"/>
        <v>0</v>
      </c>
      <c r="L20" s="59">
        <f t="shared" si="15"/>
        <v>0</v>
      </c>
      <c r="M20" s="59">
        <f t="shared" si="15"/>
        <v>0</v>
      </c>
      <c r="N20" s="114">
        <f t="shared" si="15"/>
        <v>0</v>
      </c>
      <c r="O20" s="59">
        <f t="shared" si="15"/>
        <v>0</v>
      </c>
      <c r="P20" s="59">
        <f t="shared" si="15"/>
        <v>0</v>
      </c>
      <c r="Q20" s="59">
        <f t="shared" si="15"/>
        <v>0</v>
      </c>
      <c r="R20" s="59">
        <f t="shared" si="15"/>
        <v>0</v>
      </c>
      <c r="S20" s="59">
        <f t="shared" si="15"/>
        <v>0</v>
      </c>
      <c r="T20" s="59">
        <f t="shared" si="15"/>
        <v>0</v>
      </c>
      <c r="U20" s="206"/>
    </row>
    <row r="21" spans="1:21" s="1" customFormat="1" ht="22.5" customHeight="1" x14ac:dyDescent="0.25">
      <c r="A21" s="186"/>
      <c r="B21" s="187"/>
      <c r="C21" s="90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6">F26+F31+F36+F41+F46+F51+F56+F61+F66+F71+F76+F81+F86+F91+F96+F101+F106+F111+F116</f>
        <v>0</v>
      </c>
      <c r="G21" s="59">
        <f t="shared" si="16"/>
        <v>7016.9889999999996</v>
      </c>
      <c r="H21" s="59">
        <f t="shared" si="16"/>
        <v>4929.0010000000002</v>
      </c>
      <c r="I21" s="59">
        <f t="shared" si="16"/>
        <v>6305.8099999999995</v>
      </c>
      <c r="J21" s="59">
        <f t="shared" si="16"/>
        <v>6200.5959999999995</v>
      </c>
      <c r="K21" s="59">
        <f t="shared" si="16"/>
        <v>0</v>
      </c>
      <c r="L21" s="59">
        <f t="shared" si="16"/>
        <v>0</v>
      </c>
      <c r="M21" s="59">
        <f t="shared" si="16"/>
        <v>0</v>
      </c>
      <c r="N21" s="114">
        <f t="shared" si="16"/>
        <v>0</v>
      </c>
      <c r="O21" s="59">
        <f t="shared" si="16"/>
        <v>0</v>
      </c>
      <c r="P21" s="59">
        <f t="shared" si="16"/>
        <v>0</v>
      </c>
      <c r="Q21" s="59">
        <f t="shared" si="16"/>
        <v>0</v>
      </c>
      <c r="R21" s="59">
        <f t="shared" si="16"/>
        <v>0</v>
      </c>
      <c r="S21" s="59">
        <f t="shared" si="16"/>
        <v>0</v>
      </c>
      <c r="T21" s="59">
        <f t="shared" si="16"/>
        <v>0</v>
      </c>
      <c r="U21" s="206"/>
    </row>
    <row r="22" spans="1:21" s="1" customFormat="1" ht="22.5" customHeight="1" x14ac:dyDescent="0.25">
      <c r="A22" s="186"/>
      <c r="B22" s="187"/>
      <c r="C22" s="90" t="s">
        <v>7</v>
      </c>
      <c r="D22" s="59">
        <f t="shared" si="5"/>
        <v>553460.44099999999</v>
      </c>
      <c r="E22" s="59">
        <f>E27+E32+E37+E42+E47+E52+E57+E62+E67+E72+E77+E82+E87+E92+E97+E102+E107+E112+E117</f>
        <v>11915.651</v>
      </c>
      <c r="F22" s="59">
        <f t="shared" ref="F22:T22" si="17">F27+F32+F37+F42+F47+F52+F57+F62+F67+F72+F77+F82+F87+F92+F97+F102+F107+F112+F117</f>
        <v>14918.98</v>
      </c>
      <c r="G22" s="59">
        <f t="shared" si="17"/>
        <v>22474.701000000001</v>
      </c>
      <c r="H22" s="59">
        <f t="shared" si="17"/>
        <v>18386.550999999999</v>
      </c>
      <c r="I22" s="59">
        <f t="shared" si="17"/>
        <v>17145.901999999998</v>
      </c>
      <c r="J22" s="59">
        <f t="shared" si="17"/>
        <v>25110.329000000002</v>
      </c>
      <c r="K22" s="59">
        <f>K27+K32+K37+K42+K47+K52+K57+K62+K67+K72+K77+K82+K87+K92+K97+K102+K107+K112+K117-0.005</f>
        <v>26673.01</v>
      </c>
      <c r="L22" s="59">
        <f t="shared" si="17"/>
        <v>44490.226999999999</v>
      </c>
      <c r="M22" s="59">
        <f t="shared" si="17"/>
        <v>37558.06</v>
      </c>
      <c r="N22" s="114">
        <f>N27+N32+N37+N42+N47+N52+N57+N62+N67+N72+N77+N82+N87+N92+N97+N102+N107+N112+N117+N119</f>
        <v>43963.35</v>
      </c>
      <c r="O22" s="59">
        <f t="shared" si="17"/>
        <v>30987</v>
      </c>
      <c r="P22" s="59">
        <f t="shared" si="17"/>
        <v>30987</v>
      </c>
      <c r="Q22" s="59">
        <f t="shared" si="17"/>
        <v>57212.42</v>
      </c>
      <c r="R22" s="59">
        <f t="shared" si="17"/>
        <v>57212.42</v>
      </c>
      <c r="S22" s="59">
        <f t="shared" si="17"/>
        <v>57212.42</v>
      </c>
      <c r="T22" s="59">
        <f t="shared" si="17"/>
        <v>57212.42</v>
      </c>
      <c r="U22" s="206"/>
    </row>
    <row r="23" spans="1:21" s="1" customFormat="1" ht="22.5" customHeight="1" x14ac:dyDescent="0.25">
      <c r="A23" s="186"/>
      <c r="B23" s="187"/>
      <c r="C23" s="90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8">F28+F33+F38+F43+F48+F53+F58+F63+F68+F73+F78+F83+F88+F93+F98+F103+F108+F113+F118</f>
        <v>0</v>
      </c>
      <c r="G23" s="59">
        <f t="shared" si="18"/>
        <v>1081.5</v>
      </c>
      <c r="H23" s="59">
        <f t="shared" si="18"/>
        <v>0</v>
      </c>
      <c r="I23" s="59">
        <f t="shared" si="18"/>
        <v>0</v>
      </c>
      <c r="J23" s="59">
        <f t="shared" si="18"/>
        <v>0</v>
      </c>
      <c r="K23" s="59">
        <f t="shared" si="18"/>
        <v>0</v>
      </c>
      <c r="L23" s="59">
        <f t="shared" si="18"/>
        <v>0</v>
      </c>
      <c r="M23" s="59">
        <f t="shared" si="18"/>
        <v>0</v>
      </c>
      <c r="N23" s="114">
        <f t="shared" si="18"/>
        <v>0</v>
      </c>
      <c r="O23" s="59">
        <f t="shared" si="18"/>
        <v>0</v>
      </c>
      <c r="P23" s="59">
        <f t="shared" si="18"/>
        <v>0</v>
      </c>
      <c r="Q23" s="59">
        <f t="shared" si="18"/>
        <v>0</v>
      </c>
      <c r="R23" s="59">
        <f t="shared" si="18"/>
        <v>0</v>
      </c>
      <c r="S23" s="59">
        <f t="shared" si="18"/>
        <v>0</v>
      </c>
      <c r="T23" s="59">
        <f t="shared" si="18"/>
        <v>0</v>
      </c>
      <c r="U23" s="206"/>
    </row>
    <row r="24" spans="1:21" ht="22.5" customHeight="1" x14ac:dyDescent="0.25">
      <c r="A24" s="183" t="s">
        <v>58</v>
      </c>
      <c r="B24" s="184" t="s">
        <v>12</v>
      </c>
      <c r="C24" s="91" t="s">
        <v>4</v>
      </c>
      <c r="D24" s="59">
        <f t="shared" si="5"/>
        <v>532511.12199999997</v>
      </c>
      <c r="E24" s="60">
        <f>E25+E26+E27+E28</f>
        <v>11492.395</v>
      </c>
      <c r="F24" s="60">
        <f t="shared" ref="F24:J24" si="19">F25+F26+F27+F28</f>
        <v>13283.8</v>
      </c>
      <c r="G24" s="60">
        <f t="shared" si="19"/>
        <v>19757.954000000002</v>
      </c>
      <c r="H24" s="60">
        <f t="shared" si="19"/>
        <v>15658.213</v>
      </c>
      <c r="I24" s="60">
        <f>I25+I26+I27+I28</f>
        <v>15791.201999999999</v>
      </c>
      <c r="J24" s="60">
        <f t="shared" si="19"/>
        <v>16196.466</v>
      </c>
      <c r="K24" s="60">
        <f>K25+K26+K27+K28</f>
        <v>23909.025000000001</v>
      </c>
      <c r="L24" s="60">
        <f t="shared" ref="L24" si="20">L25+L26+L27+L28</f>
        <v>44490.226999999999</v>
      </c>
      <c r="M24" s="60">
        <f>M25+M26+M27+M28</f>
        <v>37558.06</v>
      </c>
      <c r="N24" s="115">
        <f>N25+N26+N27+N28</f>
        <v>43550.1</v>
      </c>
      <c r="O24" s="60">
        <f t="shared" ref="O24:T24" si="21">O25+O26+O27+O28</f>
        <v>30987</v>
      </c>
      <c r="P24" s="60">
        <f t="shared" si="21"/>
        <v>30987</v>
      </c>
      <c r="Q24" s="60">
        <f t="shared" si="21"/>
        <v>57212.42</v>
      </c>
      <c r="R24" s="60">
        <f t="shared" si="21"/>
        <v>57212.42</v>
      </c>
      <c r="S24" s="60">
        <f t="shared" si="21"/>
        <v>57212.42</v>
      </c>
      <c r="T24" s="60">
        <f t="shared" si="21"/>
        <v>57212.42</v>
      </c>
      <c r="U24" s="206"/>
    </row>
    <row r="25" spans="1:21" ht="22.5" customHeight="1" x14ac:dyDescent="0.25">
      <c r="A25" s="183"/>
      <c r="B25" s="184"/>
      <c r="C25" s="91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115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206"/>
    </row>
    <row r="26" spans="1:21" ht="22.5" customHeight="1" x14ac:dyDescent="0.25">
      <c r="A26" s="183"/>
      <c r="B26" s="184"/>
      <c r="C26" s="91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115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206"/>
    </row>
    <row r="27" spans="1:21" ht="22.5" customHeight="1" x14ac:dyDescent="0.25">
      <c r="A27" s="183"/>
      <c r="B27" s="184"/>
      <c r="C27" s="91" t="s">
        <v>7</v>
      </c>
      <c r="D27" s="59">
        <f t="shared" si="5"/>
        <v>532511.12199999997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115">
        <f>43013.21-283.79+820.68</f>
        <v>43550.1</v>
      </c>
      <c r="O27" s="60">
        <v>30987</v>
      </c>
      <c r="P27" s="60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206"/>
    </row>
    <row r="28" spans="1:21" ht="22.5" customHeight="1" x14ac:dyDescent="0.25">
      <c r="A28" s="183"/>
      <c r="B28" s="184"/>
      <c r="C28" s="91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115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206"/>
    </row>
    <row r="29" spans="1:21" ht="22.5" customHeight="1" x14ac:dyDescent="0.25">
      <c r="A29" s="183" t="s">
        <v>59</v>
      </c>
      <c r="B29" s="184" t="s">
        <v>126</v>
      </c>
      <c r="C29" s="91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2">M32+M31</f>
        <v>0</v>
      </c>
      <c r="N29" s="115">
        <f t="shared" si="22"/>
        <v>0</v>
      </c>
      <c r="O29" s="60">
        <f t="shared" ref="O29:T29" si="23">O32+O31</f>
        <v>0</v>
      </c>
      <c r="P29" s="60">
        <f t="shared" si="23"/>
        <v>0</v>
      </c>
      <c r="Q29" s="60">
        <f t="shared" si="23"/>
        <v>0</v>
      </c>
      <c r="R29" s="60">
        <f t="shared" si="23"/>
        <v>0</v>
      </c>
      <c r="S29" s="60">
        <f t="shared" si="23"/>
        <v>0</v>
      </c>
      <c r="T29" s="60">
        <f t="shared" si="23"/>
        <v>0</v>
      </c>
      <c r="U29" s="206"/>
    </row>
    <row r="30" spans="1:21" ht="22.5" customHeight="1" x14ac:dyDescent="0.25">
      <c r="A30" s="183"/>
      <c r="B30" s="184"/>
      <c r="C30" s="91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115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206"/>
    </row>
    <row r="31" spans="1:21" ht="22.5" customHeight="1" x14ac:dyDescent="0.25">
      <c r="A31" s="183"/>
      <c r="B31" s="184"/>
      <c r="C31" s="91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115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206"/>
    </row>
    <row r="32" spans="1:21" ht="22.5" customHeight="1" x14ac:dyDescent="0.25">
      <c r="A32" s="183"/>
      <c r="B32" s="184"/>
      <c r="C32" s="91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115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206"/>
    </row>
    <row r="33" spans="1:21" ht="22.5" customHeight="1" x14ac:dyDescent="0.25">
      <c r="A33" s="183"/>
      <c r="B33" s="184"/>
      <c r="C33" s="91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115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206"/>
    </row>
    <row r="34" spans="1:21" ht="22.5" customHeight="1" x14ac:dyDescent="0.25">
      <c r="A34" s="183" t="s">
        <v>60</v>
      </c>
      <c r="B34" s="184" t="s">
        <v>13</v>
      </c>
      <c r="C34" s="91" t="s">
        <v>4</v>
      </c>
      <c r="D34" s="59">
        <f t="shared" si="5"/>
        <v>15</v>
      </c>
      <c r="E34" s="60">
        <f>E35+E36+E37+E38</f>
        <v>15</v>
      </c>
      <c r="F34" s="60">
        <f t="shared" ref="F34:N34" si="24">F35+F36+F37+F38</f>
        <v>0</v>
      </c>
      <c r="G34" s="60">
        <f t="shared" si="24"/>
        <v>0</v>
      </c>
      <c r="H34" s="60">
        <f t="shared" si="24"/>
        <v>0</v>
      </c>
      <c r="I34" s="60">
        <f t="shared" si="24"/>
        <v>0</v>
      </c>
      <c r="J34" s="60">
        <f t="shared" si="24"/>
        <v>0</v>
      </c>
      <c r="K34" s="60">
        <f t="shared" si="24"/>
        <v>0</v>
      </c>
      <c r="L34" s="60">
        <f t="shared" si="24"/>
        <v>0</v>
      </c>
      <c r="M34" s="60">
        <f t="shared" si="24"/>
        <v>0</v>
      </c>
      <c r="N34" s="115">
        <f t="shared" si="24"/>
        <v>0</v>
      </c>
      <c r="O34" s="60">
        <f t="shared" ref="O34:T34" si="25">O35+O36+O37+O38</f>
        <v>0</v>
      </c>
      <c r="P34" s="60">
        <f t="shared" si="25"/>
        <v>0</v>
      </c>
      <c r="Q34" s="60">
        <f t="shared" si="25"/>
        <v>0</v>
      </c>
      <c r="R34" s="60">
        <f t="shared" si="25"/>
        <v>0</v>
      </c>
      <c r="S34" s="60">
        <f t="shared" si="25"/>
        <v>0</v>
      </c>
      <c r="T34" s="60">
        <f t="shared" si="25"/>
        <v>0</v>
      </c>
      <c r="U34" s="206"/>
    </row>
    <row r="35" spans="1:21" ht="22.5" customHeight="1" x14ac:dyDescent="0.25">
      <c r="A35" s="183"/>
      <c r="B35" s="184"/>
      <c r="C35" s="91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115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206"/>
    </row>
    <row r="36" spans="1:21" ht="22.5" customHeight="1" x14ac:dyDescent="0.25">
      <c r="A36" s="183"/>
      <c r="B36" s="184"/>
      <c r="C36" s="91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115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206"/>
    </row>
    <row r="37" spans="1:21" ht="22.5" customHeight="1" x14ac:dyDescent="0.25">
      <c r="A37" s="183"/>
      <c r="B37" s="184"/>
      <c r="C37" s="91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115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206"/>
    </row>
    <row r="38" spans="1:21" ht="22.5" customHeight="1" x14ac:dyDescent="0.25">
      <c r="A38" s="183"/>
      <c r="B38" s="184"/>
      <c r="C38" s="91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115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206"/>
    </row>
    <row r="39" spans="1:21" ht="30.75" customHeight="1" x14ac:dyDescent="0.25">
      <c r="A39" s="183" t="s">
        <v>61</v>
      </c>
      <c r="B39" s="184" t="s">
        <v>14</v>
      </c>
      <c r="C39" s="91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6">F40+F41+F42+F43</f>
        <v>1553.6</v>
      </c>
      <c r="G39" s="60">
        <f t="shared" si="26"/>
        <v>0</v>
      </c>
      <c r="H39" s="60">
        <f>H40+H41+H42+H43</f>
        <v>1665.1590000000001</v>
      </c>
      <c r="I39" s="60">
        <f t="shared" si="26"/>
        <v>0</v>
      </c>
      <c r="J39" s="60">
        <f t="shared" si="26"/>
        <v>0</v>
      </c>
      <c r="K39" s="60">
        <f t="shared" si="26"/>
        <v>0</v>
      </c>
      <c r="L39" s="60">
        <f t="shared" si="26"/>
        <v>0</v>
      </c>
      <c r="M39" s="60">
        <f t="shared" si="26"/>
        <v>0</v>
      </c>
      <c r="N39" s="115">
        <f t="shared" si="26"/>
        <v>0</v>
      </c>
      <c r="O39" s="60">
        <f t="shared" ref="O39:T39" si="27">O40+O41+O42+O43</f>
        <v>0</v>
      </c>
      <c r="P39" s="60">
        <f t="shared" si="27"/>
        <v>0</v>
      </c>
      <c r="Q39" s="60">
        <f t="shared" si="27"/>
        <v>0</v>
      </c>
      <c r="R39" s="60">
        <f t="shared" si="27"/>
        <v>0</v>
      </c>
      <c r="S39" s="60">
        <f t="shared" si="27"/>
        <v>0</v>
      </c>
      <c r="T39" s="60">
        <f t="shared" si="27"/>
        <v>0</v>
      </c>
      <c r="U39" s="206"/>
    </row>
    <row r="40" spans="1:21" ht="30.75" customHeight="1" x14ac:dyDescent="0.25">
      <c r="A40" s="183"/>
      <c r="B40" s="184"/>
      <c r="C40" s="91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115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206"/>
    </row>
    <row r="41" spans="1:21" ht="30.75" customHeight="1" x14ac:dyDescent="0.25">
      <c r="A41" s="183"/>
      <c r="B41" s="184"/>
      <c r="C41" s="91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115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206"/>
    </row>
    <row r="42" spans="1:21" ht="30.75" customHeight="1" x14ac:dyDescent="0.25">
      <c r="A42" s="183"/>
      <c r="B42" s="184"/>
      <c r="C42" s="91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115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206"/>
    </row>
    <row r="43" spans="1:21" ht="30.75" customHeight="1" x14ac:dyDescent="0.25">
      <c r="A43" s="183"/>
      <c r="B43" s="184"/>
      <c r="C43" s="91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115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206"/>
    </row>
    <row r="44" spans="1:21" ht="22.5" customHeight="1" x14ac:dyDescent="0.25">
      <c r="A44" s="183" t="s">
        <v>92</v>
      </c>
      <c r="B44" s="184" t="s">
        <v>15</v>
      </c>
      <c r="C44" s="91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8">F45+F46+F47+F48</f>
        <v>0</v>
      </c>
      <c r="G44" s="60">
        <f t="shared" si="28"/>
        <v>1513.3009999999999</v>
      </c>
      <c r="H44" s="60">
        <f t="shared" si="28"/>
        <v>0</v>
      </c>
      <c r="I44" s="60">
        <f t="shared" si="28"/>
        <v>0</v>
      </c>
      <c r="J44" s="60">
        <f t="shared" si="28"/>
        <v>0</v>
      </c>
      <c r="K44" s="60">
        <f t="shared" si="28"/>
        <v>0</v>
      </c>
      <c r="L44" s="60">
        <f t="shared" si="28"/>
        <v>0</v>
      </c>
      <c r="M44" s="60">
        <f t="shared" si="28"/>
        <v>0</v>
      </c>
      <c r="N44" s="115">
        <f t="shared" si="28"/>
        <v>0</v>
      </c>
      <c r="O44" s="60">
        <f t="shared" ref="O44:T44" si="29">O45+O46+O47+O48</f>
        <v>0</v>
      </c>
      <c r="P44" s="60">
        <f t="shared" si="29"/>
        <v>0</v>
      </c>
      <c r="Q44" s="60">
        <f t="shared" si="29"/>
        <v>0</v>
      </c>
      <c r="R44" s="60">
        <f t="shared" si="29"/>
        <v>0</v>
      </c>
      <c r="S44" s="60">
        <f t="shared" si="29"/>
        <v>0</v>
      </c>
      <c r="T44" s="60">
        <f t="shared" si="29"/>
        <v>0</v>
      </c>
      <c r="U44" s="206"/>
    </row>
    <row r="45" spans="1:21" ht="22.5" customHeight="1" x14ac:dyDescent="0.25">
      <c r="A45" s="183"/>
      <c r="B45" s="184"/>
      <c r="C45" s="91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115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206"/>
    </row>
    <row r="46" spans="1:21" ht="22.5" customHeight="1" x14ac:dyDescent="0.25">
      <c r="A46" s="183"/>
      <c r="B46" s="184"/>
      <c r="C46" s="91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115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206"/>
    </row>
    <row r="47" spans="1:21" ht="22.5" customHeight="1" x14ac:dyDescent="0.25">
      <c r="A47" s="183"/>
      <c r="B47" s="184"/>
      <c r="C47" s="91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115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206"/>
    </row>
    <row r="48" spans="1:21" ht="22.5" customHeight="1" x14ac:dyDescent="0.25">
      <c r="A48" s="183"/>
      <c r="B48" s="184"/>
      <c r="C48" s="91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115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206"/>
    </row>
    <row r="49" spans="1:21" ht="22.5" customHeight="1" x14ac:dyDescent="0.25">
      <c r="A49" s="177" t="s">
        <v>62</v>
      </c>
      <c r="B49" s="180" t="s">
        <v>16</v>
      </c>
      <c r="C49" s="91" t="s">
        <v>4</v>
      </c>
      <c r="D49" s="59">
        <f t="shared" si="5"/>
        <v>81.58</v>
      </c>
      <c r="E49" s="60">
        <f>E50+E51+E52</f>
        <v>0</v>
      </c>
      <c r="F49" s="60">
        <f t="shared" ref="F49:N49" si="30">F50+F51+F52</f>
        <v>81.58</v>
      </c>
      <c r="G49" s="60">
        <f t="shared" si="30"/>
        <v>0</v>
      </c>
      <c r="H49" s="60">
        <f t="shared" si="30"/>
        <v>0</v>
      </c>
      <c r="I49" s="60">
        <f t="shared" si="30"/>
        <v>0</v>
      </c>
      <c r="J49" s="60">
        <f t="shared" si="30"/>
        <v>0</v>
      </c>
      <c r="K49" s="60">
        <v>0</v>
      </c>
      <c r="L49" s="60">
        <f t="shared" si="30"/>
        <v>0</v>
      </c>
      <c r="M49" s="60">
        <f t="shared" si="30"/>
        <v>0</v>
      </c>
      <c r="N49" s="115">
        <f t="shared" si="30"/>
        <v>0</v>
      </c>
      <c r="O49" s="60">
        <f t="shared" ref="O49:T49" si="31">O50+O51+O52</f>
        <v>0</v>
      </c>
      <c r="P49" s="60">
        <f t="shared" si="31"/>
        <v>0</v>
      </c>
      <c r="Q49" s="60">
        <f t="shared" si="31"/>
        <v>0</v>
      </c>
      <c r="R49" s="60">
        <f t="shared" si="31"/>
        <v>0</v>
      </c>
      <c r="S49" s="60">
        <f t="shared" si="31"/>
        <v>0</v>
      </c>
      <c r="T49" s="60">
        <f t="shared" si="31"/>
        <v>0</v>
      </c>
      <c r="U49" s="206"/>
    </row>
    <row r="50" spans="1:21" ht="22.5" customHeight="1" x14ac:dyDescent="0.25">
      <c r="A50" s="178"/>
      <c r="B50" s="181"/>
      <c r="C50" s="91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15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206"/>
    </row>
    <row r="51" spans="1:21" ht="22.5" customHeight="1" x14ac:dyDescent="0.25">
      <c r="A51" s="178"/>
      <c r="B51" s="181"/>
      <c r="C51" s="91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15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206"/>
    </row>
    <row r="52" spans="1:21" ht="22.5" customHeight="1" x14ac:dyDescent="0.25">
      <c r="A52" s="178"/>
      <c r="B52" s="181"/>
      <c r="C52" s="91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115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206"/>
    </row>
    <row r="53" spans="1:21" ht="22.5" customHeight="1" x14ac:dyDescent="0.25">
      <c r="A53" s="179"/>
      <c r="B53" s="182"/>
      <c r="C53" s="91" t="s">
        <v>8</v>
      </c>
      <c r="D53" s="59">
        <f t="shared" ref="D53" si="32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115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206"/>
    </row>
    <row r="54" spans="1:21" ht="27.75" customHeight="1" x14ac:dyDescent="0.25">
      <c r="A54" s="177" t="s">
        <v>93</v>
      </c>
      <c r="B54" s="180" t="s">
        <v>17</v>
      </c>
      <c r="C54" s="91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3">F55+F56+F57</f>
        <v>0</v>
      </c>
      <c r="G54" s="60">
        <f t="shared" si="33"/>
        <v>8216.9889999999996</v>
      </c>
      <c r="H54" s="60">
        <f t="shared" si="33"/>
        <v>4677.59</v>
      </c>
      <c r="I54" s="60">
        <f t="shared" si="33"/>
        <v>0</v>
      </c>
      <c r="J54" s="60">
        <f t="shared" si="33"/>
        <v>0</v>
      </c>
      <c r="K54" s="60">
        <f t="shared" si="33"/>
        <v>2435.37</v>
      </c>
      <c r="L54" s="60">
        <f t="shared" si="33"/>
        <v>0</v>
      </c>
      <c r="M54" s="60">
        <f t="shared" si="33"/>
        <v>0</v>
      </c>
      <c r="N54" s="115">
        <f t="shared" si="33"/>
        <v>0</v>
      </c>
      <c r="O54" s="60">
        <f t="shared" ref="O54:T54" si="34">O55+O56+O57</f>
        <v>0</v>
      </c>
      <c r="P54" s="60">
        <f t="shared" si="34"/>
        <v>0</v>
      </c>
      <c r="Q54" s="60">
        <f t="shared" si="34"/>
        <v>0</v>
      </c>
      <c r="R54" s="60">
        <f t="shared" si="34"/>
        <v>0</v>
      </c>
      <c r="S54" s="60">
        <f t="shared" si="34"/>
        <v>0</v>
      </c>
      <c r="T54" s="60">
        <f t="shared" si="34"/>
        <v>0</v>
      </c>
      <c r="U54" s="206"/>
    </row>
    <row r="55" spans="1:21" ht="27.75" customHeight="1" x14ac:dyDescent="0.25">
      <c r="A55" s="178"/>
      <c r="B55" s="181"/>
      <c r="C55" s="91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115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206"/>
    </row>
    <row r="56" spans="1:21" ht="27.75" customHeight="1" x14ac:dyDescent="0.25">
      <c r="A56" s="178"/>
      <c r="B56" s="181"/>
      <c r="C56" s="91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115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206"/>
    </row>
    <row r="57" spans="1:21" ht="27.75" customHeight="1" x14ac:dyDescent="0.25">
      <c r="A57" s="178"/>
      <c r="B57" s="181"/>
      <c r="C57" s="91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115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206"/>
    </row>
    <row r="58" spans="1:21" ht="27.75" customHeight="1" x14ac:dyDescent="0.25">
      <c r="A58" s="179"/>
      <c r="B58" s="182"/>
      <c r="C58" s="91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115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206"/>
    </row>
    <row r="59" spans="1:21" ht="22.5" customHeight="1" x14ac:dyDescent="0.25">
      <c r="A59" s="177" t="s">
        <v>64</v>
      </c>
      <c r="B59" s="180" t="s">
        <v>18</v>
      </c>
      <c r="C59" s="91" t="s">
        <v>4</v>
      </c>
      <c r="D59" s="59">
        <f t="shared" si="5"/>
        <v>829.3</v>
      </c>
      <c r="E59" s="60">
        <f>E60+E61+E62</f>
        <v>0</v>
      </c>
      <c r="F59" s="60">
        <f t="shared" ref="F59:N59" si="35">F60+F61+F62</f>
        <v>0</v>
      </c>
      <c r="G59" s="60">
        <f t="shared" si="35"/>
        <v>0</v>
      </c>
      <c r="H59" s="60">
        <f t="shared" si="35"/>
        <v>829.3</v>
      </c>
      <c r="I59" s="60">
        <f t="shared" si="35"/>
        <v>0</v>
      </c>
      <c r="J59" s="60">
        <f t="shared" si="35"/>
        <v>0</v>
      </c>
      <c r="K59" s="60">
        <f t="shared" si="35"/>
        <v>0</v>
      </c>
      <c r="L59" s="60">
        <f t="shared" si="35"/>
        <v>0</v>
      </c>
      <c r="M59" s="60">
        <f t="shared" si="35"/>
        <v>0</v>
      </c>
      <c r="N59" s="115">
        <f t="shared" si="35"/>
        <v>0</v>
      </c>
      <c r="O59" s="60">
        <f t="shared" ref="O59:T59" si="36">O60+O61+O62</f>
        <v>0</v>
      </c>
      <c r="P59" s="60">
        <f t="shared" si="36"/>
        <v>0</v>
      </c>
      <c r="Q59" s="60">
        <f t="shared" si="36"/>
        <v>0</v>
      </c>
      <c r="R59" s="60">
        <f t="shared" si="36"/>
        <v>0</v>
      </c>
      <c r="S59" s="60">
        <f t="shared" si="36"/>
        <v>0</v>
      </c>
      <c r="T59" s="60">
        <f t="shared" si="36"/>
        <v>0</v>
      </c>
      <c r="U59" s="206"/>
    </row>
    <row r="60" spans="1:21" ht="22.5" customHeight="1" x14ac:dyDescent="0.25">
      <c r="A60" s="178"/>
      <c r="B60" s="181"/>
      <c r="C60" s="91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115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206"/>
    </row>
    <row r="61" spans="1:21" ht="22.5" customHeight="1" x14ac:dyDescent="0.25">
      <c r="A61" s="178"/>
      <c r="B61" s="181"/>
      <c r="C61" s="91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115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206"/>
    </row>
    <row r="62" spans="1:21" ht="22.5" customHeight="1" x14ac:dyDescent="0.25">
      <c r="A62" s="178"/>
      <c r="B62" s="181"/>
      <c r="C62" s="91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115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206"/>
    </row>
    <row r="63" spans="1:21" ht="22.5" customHeight="1" x14ac:dyDescent="0.25">
      <c r="A63" s="179"/>
      <c r="B63" s="182"/>
      <c r="C63" s="91" t="s">
        <v>8</v>
      </c>
      <c r="D63" s="59">
        <f t="shared" ref="D63" si="37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115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206"/>
    </row>
    <row r="64" spans="1:21" ht="22.5" customHeight="1" x14ac:dyDescent="0.25">
      <c r="A64" s="177" t="s">
        <v>65</v>
      </c>
      <c r="B64" s="180" t="s">
        <v>19</v>
      </c>
      <c r="C64" s="91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115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206"/>
    </row>
    <row r="65" spans="1:21" ht="22.5" customHeight="1" x14ac:dyDescent="0.25">
      <c r="A65" s="178"/>
      <c r="B65" s="181"/>
      <c r="C65" s="91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115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206"/>
    </row>
    <row r="66" spans="1:21" ht="22.5" customHeight="1" x14ac:dyDescent="0.25">
      <c r="A66" s="178"/>
      <c r="B66" s="181"/>
      <c r="C66" s="91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115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206"/>
    </row>
    <row r="67" spans="1:21" ht="22.5" customHeight="1" x14ac:dyDescent="0.25">
      <c r="A67" s="178"/>
      <c r="B67" s="181"/>
      <c r="C67" s="91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115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206"/>
    </row>
    <row r="68" spans="1:21" ht="22.5" customHeight="1" x14ac:dyDescent="0.25">
      <c r="A68" s="179"/>
      <c r="B68" s="182"/>
      <c r="C68" s="91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115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206"/>
    </row>
    <row r="69" spans="1:21" ht="22.5" customHeight="1" x14ac:dyDescent="0.25">
      <c r="A69" s="183" t="s">
        <v>66</v>
      </c>
      <c r="B69" s="184" t="s">
        <v>21</v>
      </c>
      <c r="C69" s="91" t="s">
        <v>4</v>
      </c>
      <c r="D69" s="59">
        <f t="shared" si="5"/>
        <v>1081.5</v>
      </c>
      <c r="E69" s="60">
        <f>E70+E71+E72+E73</f>
        <v>0</v>
      </c>
      <c r="F69" s="60">
        <f t="shared" ref="F69:N69" si="38">F70+F71+F72+F73</f>
        <v>0</v>
      </c>
      <c r="G69" s="60">
        <f t="shared" si="38"/>
        <v>1081.5</v>
      </c>
      <c r="H69" s="60">
        <f t="shared" si="38"/>
        <v>0</v>
      </c>
      <c r="I69" s="60">
        <f t="shared" si="38"/>
        <v>0</v>
      </c>
      <c r="J69" s="60">
        <f t="shared" si="38"/>
        <v>0</v>
      </c>
      <c r="K69" s="60">
        <f t="shared" si="38"/>
        <v>0</v>
      </c>
      <c r="L69" s="60">
        <f t="shared" si="38"/>
        <v>0</v>
      </c>
      <c r="M69" s="60">
        <f t="shared" si="38"/>
        <v>0</v>
      </c>
      <c r="N69" s="115">
        <f t="shared" si="38"/>
        <v>0</v>
      </c>
      <c r="O69" s="60">
        <f t="shared" ref="O69:T69" si="39">O70+O71+O72+O73</f>
        <v>0</v>
      </c>
      <c r="P69" s="60">
        <f t="shared" si="39"/>
        <v>0</v>
      </c>
      <c r="Q69" s="60">
        <f t="shared" si="39"/>
        <v>0</v>
      </c>
      <c r="R69" s="60">
        <f t="shared" si="39"/>
        <v>0</v>
      </c>
      <c r="S69" s="60">
        <f t="shared" si="39"/>
        <v>0</v>
      </c>
      <c r="T69" s="60">
        <f t="shared" si="39"/>
        <v>0</v>
      </c>
      <c r="U69" s="206"/>
    </row>
    <row r="70" spans="1:21" ht="22.5" customHeight="1" x14ac:dyDescent="0.25">
      <c r="A70" s="183"/>
      <c r="B70" s="184"/>
      <c r="C70" s="91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115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206"/>
    </row>
    <row r="71" spans="1:21" ht="22.5" customHeight="1" x14ac:dyDescent="0.25">
      <c r="A71" s="183"/>
      <c r="B71" s="184"/>
      <c r="C71" s="91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115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206"/>
    </row>
    <row r="72" spans="1:21" ht="22.5" customHeight="1" x14ac:dyDescent="0.25">
      <c r="A72" s="183"/>
      <c r="B72" s="184"/>
      <c r="C72" s="91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115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206"/>
    </row>
    <row r="73" spans="1:21" ht="22.5" customHeight="1" x14ac:dyDescent="0.25">
      <c r="A73" s="183"/>
      <c r="B73" s="184"/>
      <c r="C73" s="91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115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206"/>
    </row>
    <row r="74" spans="1:21" ht="37.5" customHeight="1" x14ac:dyDescent="0.25">
      <c r="A74" s="177" t="s">
        <v>67</v>
      </c>
      <c r="B74" s="180" t="s">
        <v>24</v>
      </c>
      <c r="C74" s="91" t="s">
        <v>4</v>
      </c>
      <c r="D74" s="59">
        <f t="shared" si="5"/>
        <v>391840</v>
      </c>
      <c r="E74" s="60">
        <f>E75+E76+E77</f>
        <v>0</v>
      </c>
      <c r="F74" s="60">
        <f t="shared" ref="F74:G74" si="40">F75+F76+F77</f>
        <v>0</v>
      </c>
      <c r="G74" s="60">
        <f t="shared" si="40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1">K75+K76+K77</f>
        <v>0</v>
      </c>
      <c r="L74" s="60">
        <f t="shared" si="41"/>
        <v>0</v>
      </c>
      <c r="M74" s="60">
        <f t="shared" si="41"/>
        <v>0</v>
      </c>
      <c r="N74" s="115">
        <f t="shared" si="41"/>
        <v>0</v>
      </c>
      <c r="O74" s="60">
        <f t="shared" ref="O74:T74" si="42">O75+O76+O77</f>
        <v>0</v>
      </c>
      <c r="P74" s="60">
        <f t="shared" si="42"/>
        <v>0</v>
      </c>
      <c r="Q74" s="60">
        <f t="shared" si="42"/>
        <v>0</v>
      </c>
      <c r="R74" s="60">
        <f t="shared" si="42"/>
        <v>0</v>
      </c>
      <c r="S74" s="60">
        <f t="shared" si="42"/>
        <v>0</v>
      </c>
      <c r="T74" s="60">
        <f t="shared" si="42"/>
        <v>0</v>
      </c>
      <c r="U74" s="206"/>
    </row>
    <row r="75" spans="1:21" ht="37.5" customHeight="1" x14ac:dyDescent="0.25">
      <c r="A75" s="178"/>
      <c r="B75" s="181"/>
      <c r="C75" s="91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115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206"/>
    </row>
    <row r="76" spans="1:21" ht="37.5" customHeight="1" x14ac:dyDescent="0.25">
      <c r="A76" s="178"/>
      <c r="B76" s="181"/>
      <c r="C76" s="91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115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206"/>
    </row>
    <row r="77" spans="1:21" ht="37.5" customHeight="1" x14ac:dyDescent="0.25">
      <c r="A77" s="178"/>
      <c r="B77" s="181"/>
      <c r="C77" s="91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115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206"/>
    </row>
    <row r="78" spans="1:21" ht="37.5" customHeight="1" x14ac:dyDescent="0.25">
      <c r="A78" s="179"/>
      <c r="B78" s="182"/>
      <c r="C78" s="91" t="s">
        <v>8</v>
      </c>
      <c r="D78" s="59">
        <f t="shared" ref="D78" si="43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115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206"/>
    </row>
    <row r="79" spans="1:21" ht="37.5" customHeight="1" x14ac:dyDescent="0.25">
      <c r="A79" s="177" t="s">
        <v>94</v>
      </c>
      <c r="B79" s="180" t="s">
        <v>395</v>
      </c>
      <c r="C79" s="91" t="s">
        <v>4</v>
      </c>
      <c r="D79" s="59">
        <f t="shared" ref="D79:D151" si="44">E79+F79+G79+H79+I79+J79+K79+L79+M79+N79+O79+P79+Q79+R79+S79+T79</f>
        <v>117386.595</v>
      </c>
      <c r="E79" s="60">
        <f>E80+E81+E82</f>
        <v>0</v>
      </c>
      <c r="F79" s="60">
        <f t="shared" ref="F79:G79" si="45">F80+F81+F82</f>
        <v>0</v>
      </c>
      <c r="G79" s="60">
        <f t="shared" si="45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6">K80+K81+K82</f>
        <v>0</v>
      </c>
      <c r="L79" s="60">
        <f t="shared" si="46"/>
        <v>0</v>
      </c>
      <c r="M79" s="60">
        <f t="shared" si="46"/>
        <v>0</v>
      </c>
      <c r="N79" s="115">
        <f t="shared" si="46"/>
        <v>0</v>
      </c>
      <c r="O79" s="60">
        <f t="shared" ref="O79:T79" si="47">O80+O81+O82</f>
        <v>0</v>
      </c>
      <c r="P79" s="60">
        <f t="shared" si="47"/>
        <v>0</v>
      </c>
      <c r="Q79" s="60">
        <f t="shared" si="47"/>
        <v>0</v>
      </c>
      <c r="R79" s="60">
        <f t="shared" si="47"/>
        <v>0</v>
      </c>
      <c r="S79" s="60">
        <f t="shared" si="47"/>
        <v>0</v>
      </c>
      <c r="T79" s="60">
        <f t="shared" si="47"/>
        <v>0</v>
      </c>
      <c r="U79" s="206"/>
    </row>
    <row r="80" spans="1:21" ht="37.5" customHeight="1" x14ac:dyDescent="0.25">
      <c r="A80" s="178"/>
      <c r="B80" s="181"/>
      <c r="C80" s="91" t="s">
        <v>5</v>
      </c>
      <c r="D80" s="59">
        <f t="shared" si="44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115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206"/>
    </row>
    <row r="81" spans="1:21" ht="37.5" customHeight="1" x14ac:dyDescent="0.25">
      <c r="A81" s="178"/>
      <c r="B81" s="181"/>
      <c r="C81" s="91" t="s">
        <v>6</v>
      </c>
      <c r="D81" s="59">
        <f t="shared" si="44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115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206"/>
    </row>
    <row r="82" spans="1:21" ht="37.5" customHeight="1" x14ac:dyDescent="0.25">
      <c r="A82" s="178"/>
      <c r="B82" s="181"/>
      <c r="C82" s="91" t="s">
        <v>20</v>
      </c>
      <c r="D82" s="59">
        <f t="shared" si="44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115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206"/>
    </row>
    <row r="83" spans="1:21" ht="37.5" customHeight="1" x14ac:dyDescent="0.25">
      <c r="A83" s="179"/>
      <c r="B83" s="182"/>
      <c r="C83" s="91" t="s">
        <v>8</v>
      </c>
      <c r="D83" s="59">
        <f t="shared" ref="D83" si="48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115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206"/>
    </row>
    <row r="84" spans="1:21" ht="22.5" customHeight="1" x14ac:dyDescent="0.25">
      <c r="A84" s="177" t="s">
        <v>97</v>
      </c>
      <c r="B84" s="180" t="s">
        <v>98</v>
      </c>
      <c r="C84" s="91" t="s">
        <v>4</v>
      </c>
      <c r="D84" s="59">
        <f t="shared" si="44"/>
        <v>1545.6469999999999</v>
      </c>
      <c r="E84" s="60">
        <f t="shared" ref="E84:H84" si="49">E86+E85+E87</f>
        <v>0</v>
      </c>
      <c r="F84" s="60">
        <f t="shared" si="49"/>
        <v>0</v>
      </c>
      <c r="G84" s="60">
        <f t="shared" si="49"/>
        <v>0</v>
      </c>
      <c r="H84" s="60">
        <f t="shared" si="49"/>
        <v>0</v>
      </c>
      <c r="I84" s="60">
        <f>I86+I85+I87</f>
        <v>1157.6469999999999</v>
      </c>
      <c r="J84" s="60">
        <v>388</v>
      </c>
      <c r="K84" s="60">
        <f t="shared" ref="K84:N84" si="50">K86+K85+K87</f>
        <v>0</v>
      </c>
      <c r="L84" s="60">
        <f t="shared" si="50"/>
        <v>0</v>
      </c>
      <c r="M84" s="60">
        <f t="shared" si="50"/>
        <v>0</v>
      </c>
      <c r="N84" s="115">
        <f t="shared" si="50"/>
        <v>0</v>
      </c>
      <c r="O84" s="60">
        <f t="shared" ref="O84:T84" si="51">O86+O85+O87</f>
        <v>0</v>
      </c>
      <c r="P84" s="60">
        <f t="shared" si="51"/>
        <v>0</v>
      </c>
      <c r="Q84" s="60">
        <f t="shared" si="51"/>
        <v>0</v>
      </c>
      <c r="R84" s="60">
        <f t="shared" si="51"/>
        <v>0</v>
      </c>
      <c r="S84" s="60">
        <f t="shared" si="51"/>
        <v>0</v>
      </c>
      <c r="T84" s="60">
        <f t="shared" si="51"/>
        <v>0</v>
      </c>
      <c r="U84" s="206"/>
    </row>
    <row r="85" spans="1:21" ht="22.5" customHeight="1" x14ac:dyDescent="0.25">
      <c r="A85" s="178"/>
      <c r="B85" s="181"/>
      <c r="C85" s="91" t="s">
        <v>5</v>
      </c>
      <c r="D85" s="59">
        <f t="shared" si="44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115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206"/>
    </row>
    <row r="86" spans="1:21" ht="22.5" customHeight="1" x14ac:dyDescent="0.25">
      <c r="A86" s="178"/>
      <c r="B86" s="181"/>
      <c r="C86" s="91" t="s">
        <v>23</v>
      </c>
      <c r="D86" s="59">
        <f t="shared" si="44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115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206"/>
    </row>
    <row r="87" spans="1:21" ht="22.5" customHeight="1" x14ac:dyDescent="0.25">
      <c r="A87" s="178"/>
      <c r="B87" s="181"/>
      <c r="C87" s="91" t="s">
        <v>20</v>
      </c>
      <c r="D87" s="59">
        <f t="shared" si="44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115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206"/>
    </row>
    <row r="88" spans="1:21" ht="22.5" customHeight="1" x14ac:dyDescent="0.25">
      <c r="A88" s="179"/>
      <c r="B88" s="182"/>
      <c r="C88" s="91" t="s">
        <v>8</v>
      </c>
      <c r="D88" s="59">
        <f t="shared" si="44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15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206"/>
    </row>
    <row r="89" spans="1:21" ht="27.75" customHeight="1" x14ac:dyDescent="0.25">
      <c r="A89" s="177" t="s">
        <v>116</v>
      </c>
      <c r="B89" s="180" t="s">
        <v>118</v>
      </c>
      <c r="C89" s="91" t="s">
        <v>4</v>
      </c>
      <c r="D89" s="59">
        <f t="shared" si="44"/>
        <v>1916.52</v>
      </c>
      <c r="E89" s="60">
        <f t="shared" ref="E89:H89" si="52">E91+E90+E92</f>
        <v>0</v>
      </c>
      <c r="F89" s="60">
        <f t="shared" si="52"/>
        <v>0</v>
      </c>
      <c r="G89" s="60">
        <f t="shared" si="52"/>
        <v>0</v>
      </c>
      <c r="H89" s="60">
        <f t="shared" si="52"/>
        <v>0</v>
      </c>
      <c r="I89" s="60">
        <f>I91+I90+I92</f>
        <v>0</v>
      </c>
      <c r="J89" s="60">
        <f>J90+J91+J92</f>
        <v>1916.52</v>
      </c>
      <c r="K89" s="60">
        <f t="shared" ref="K89:N89" si="53">K91+K90+K92</f>
        <v>0</v>
      </c>
      <c r="L89" s="60">
        <f t="shared" si="53"/>
        <v>0</v>
      </c>
      <c r="M89" s="60">
        <f t="shared" si="53"/>
        <v>0</v>
      </c>
      <c r="N89" s="115">
        <f t="shared" si="53"/>
        <v>0</v>
      </c>
      <c r="O89" s="60">
        <f t="shared" ref="O89:T89" si="54">O91+O90+O92</f>
        <v>0</v>
      </c>
      <c r="P89" s="60">
        <f t="shared" si="54"/>
        <v>0</v>
      </c>
      <c r="Q89" s="60">
        <f t="shared" si="54"/>
        <v>0</v>
      </c>
      <c r="R89" s="60">
        <f t="shared" si="54"/>
        <v>0</v>
      </c>
      <c r="S89" s="60">
        <f t="shared" si="54"/>
        <v>0</v>
      </c>
      <c r="T89" s="60">
        <f t="shared" si="54"/>
        <v>0</v>
      </c>
      <c r="U89" s="206"/>
    </row>
    <row r="90" spans="1:21" ht="27.75" customHeight="1" x14ac:dyDescent="0.25">
      <c r="A90" s="178"/>
      <c r="B90" s="181"/>
      <c r="C90" s="91" t="s">
        <v>5</v>
      </c>
      <c r="D90" s="59">
        <f t="shared" si="44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15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206"/>
    </row>
    <row r="91" spans="1:21" ht="27.75" customHeight="1" x14ac:dyDescent="0.25">
      <c r="A91" s="178"/>
      <c r="B91" s="181"/>
      <c r="C91" s="91" t="s">
        <v>23</v>
      </c>
      <c r="D91" s="59">
        <f t="shared" si="44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115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206"/>
    </row>
    <row r="92" spans="1:21" ht="27.75" customHeight="1" x14ac:dyDescent="0.25">
      <c r="A92" s="178"/>
      <c r="B92" s="181"/>
      <c r="C92" s="91" t="s">
        <v>20</v>
      </c>
      <c r="D92" s="59">
        <f t="shared" si="44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115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206"/>
    </row>
    <row r="93" spans="1:21" ht="27.75" customHeight="1" x14ac:dyDescent="0.25">
      <c r="A93" s="179"/>
      <c r="B93" s="182"/>
      <c r="C93" s="91" t="s">
        <v>8</v>
      </c>
      <c r="D93" s="59">
        <f t="shared" ref="D93" si="55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115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206"/>
    </row>
    <row r="94" spans="1:21" ht="22.5" customHeight="1" x14ac:dyDescent="0.25">
      <c r="A94" s="177" t="s">
        <v>117</v>
      </c>
      <c r="B94" s="180" t="s">
        <v>119</v>
      </c>
      <c r="C94" s="91" t="s">
        <v>4</v>
      </c>
      <c r="D94" s="59">
        <f t="shared" si="44"/>
        <v>230.303</v>
      </c>
      <c r="E94" s="60">
        <f t="shared" ref="E94:H94" si="56">E96+E95+E97</f>
        <v>0</v>
      </c>
      <c r="F94" s="60">
        <f t="shared" si="56"/>
        <v>0</v>
      </c>
      <c r="G94" s="60">
        <f t="shared" si="56"/>
        <v>0</v>
      </c>
      <c r="H94" s="60">
        <f t="shared" si="56"/>
        <v>0</v>
      </c>
      <c r="I94" s="60">
        <f>I96+I95+I97</f>
        <v>0</v>
      </c>
      <c r="J94" s="60">
        <f>J95+J96+J97</f>
        <v>230.303</v>
      </c>
      <c r="K94" s="60">
        <f t="shared" ref="K94:N94" si="57">K96+K95+K97</f>
        <v>0</v>
      </c>
      <c r="L94" s="60">
        <f t="shared" si="57"/>
        <v>0</v>
      </c>
      <c r="M94" s="60">
        <f t="shared" si="57"/>
        <v>0</v>
      </c>
      <c r="N94" s="115">
        <f t="shared" si="57"/>
        <v>0</v>
      </c>
      <c r="O94" s="60">
        <f t="shared" ref="O94:T94" si="58">O96+O95+O97</f>
        <v>0</v>
      </c>
      <c r="P94" s="60">
        <f t="shared" si="58"/>
        <v>0</v>
      </c>
      <c r="Q94" s="60">
        <f t="shared" si="58"/>
        <v>0</v>
      </c>
      <c r="R94" s="60">
        <f t="shared" si="58"/>
        <v>0</v>
      </c>
      <c r="S94" s="60">
        <f t="shared" si="58"/>
        <v>0</v>
      </c>
      <c r="T94" s="60">
        <f t="shared" si="58"/>
        <v>0</v>
      </c>
      <c r="U94" s="206"/>
    </row>
    <row r="95" spans="1:21" ht="22.5" customHeight="1" x14ac:dyDescent="0.25">
      <c r="A95" s="178"/>
      <c r="B95" s="181"/>
      <c r="C95" s="91" t="s">
        <v>5</v>
      </c>
      <c r="D95" s="59">
        <f t="shared" si="44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115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206"/>
    </row>
    <row r="96" spans="1:21" ht="22.5" customHeight="1" x14ac:dyDescent="0.25">
      <c r="A96" s="178"/>
      <c r="B96" s="181"/>
      <c r="C96" s="91" t="s">
        <v>23</v>
      </c>
      <c r="D96" s="59">
        <f t="shared" si="44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115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206"/>
    </row>
    <row r="97" spans="1:21" ht="22.5" customHeight="1" x14ac:dyDescent="0.25">
      <c r="A97" s="178"/>
      <c r="B97" s="181"/>
      <c r="C97" s="91" t="s">
        <v>20</v>
      </c>
      <c r="D97" s="59">
        <f t="shared" si="44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115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206"/>
    </row>
    <row r="98" spans="1:21" ht="22.5" customHeight="1" x14ac:dyDescent="0.25">
      <c r="A98" s="179"/>
      <c r="B98" s="182"/>
      <c r="C98" s="91" t="s">
        <v>8</v>
      </c>
      <c r="D98" s="59">
        <f t="shared" si="44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115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206"/>
    </row>
    <row r="99" spans="1:21" ht="22.5" customHeight="1" x14ac:dyDescent="0.25">
      <c r="A99" s="177" t="s">
        <v>120</v>
      </c>
      <c r="B99" s="180" t="s">
        <v>248</v>
      </c>
      <c r="C99" s="91" t="s">
        <v>4</v>
      </c>
      <c r="D99" s="59">
        <f t="shared" si="44"/>
        <v>3015.8240000000001</v>
      </c>
      <c r="E99" s="60">
        <f t="shared" ref="E99:N99" si="59">E100+E101+E102</f>
        <v>0</v>
      </c>
      <c r="F99" s="60">
        <f t="shared" si="59"/>
        <v>0</v>
      </c>
      <c r="G99" s="60">
        <f t="shared" si="59"/>
        <v>0</v>
      </c>
      <c r="H99" s="60">
        <f t="shared" si="59"/>
        <v>0</v>
      </c>
      <c r="I99" s="60">
        <f t="shared" si="59"/>
        <v>0</v>
      </c>
      <c r="J99" s="60">
        <f t="shared" si="59"/>
        <v>3015.8240000000001</v>
      </c>
      <c r="K99" s="60">
        <f t="shared" si="59"/>
        <v>0</v>
      </c>
      <c r="L99" s="60">
        <f t="shared" si="59"/>
        <v>0</v>
      </c>
      <c r="M99" s="60">
        <f t="shared" si="59"/>
        <v>0</v>
      </c>
      <c r="N99" s="115">
        <f t="shared" si="59"/>
        <v>0</v>
      </c>
      <c r="O99" s="60">
        <f t="shared" ref="O99:T99" si="60">O100+O101+O102</f>
        <v>0</v>
      </c>
      <c r="P99" s="60">
        <f t="shared" si="60"/>
        <v>0</v>
      </c>
      <c r="Q99" s="60">
        <f t="shared" si="60"/>
        <v>0</v>
      </c>
      <c r="R99" s="60">
        <f t="shared" si="60"/>
        <v>0</v>
      </c>
      <c r="S99" s="60">
        <f t="shared" si="60"/>
        <v>0</v>
      </c>
      <c r="T99" s="60">
        <f t="shared" si="60"/>
        <v>0</v>
      </c>
      <c r="U99" s="206"/>
    </row>
    <row r="100" spans="1:21" ht="22.5" customHeight="1" x14ac:dyDescent="0.25">
      <c r="A100" s="178"/>
      <c r="B100" s="181"/>
      <c r="C100" s="91" t="s">
        <v>5</v>
      </c>
      <c r="D100" s="59">
        <f t="shared" si="44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115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206"/>
    </row>
    <row r="101" spans="1:21" ht="22.5" customHeight="1" x14ac:dyDescent="0.25">
      <c r="A101" s="178"/>
      <c r="B101" s="181"/>
      <c r="C101" s="91" t="s">
        <v>23</v>
      </c>
      <c r="D101" s="59">
        <f t="shared" si="44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115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206"/>
    </row>
    <row r="102" spans="1:21" ht="22.5" customHeight="1" x14ac:dyDescent="0.25">
      <c r="A102" s="178"/>
      <c r="B102" s="181"/>
      <c r="C102" s="91" t="s">
        <v>20</v>
      </c>
      <c r="D102" s="59">
        <f t="shared" si="44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115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206"/>
    </row>
    <row r="103" spans="1:21" ht="22.5" customHeight="1" x14ac:dyDescent="0.25">
      <c r="A103" s="179"/>
      <c r="B103" s="182"/>
      <c r="C103" s="91" t="s">
        <v>8</v>
      </c>
      <c r="D103" s="59">
        <f t="shared" ref="D103" si="61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115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206"/>
    </row>
    <row r="104" spans="1:21" ht="22.5" customHeight="1" x14ac:dyDescent="0.25">
      <c r="A104" s="177" t="s">
        <v>122</v>
      </c>
      <c r="B104" s="180" t="s">
        <v>165</v>
      </c>
      <c r="C104" s="91" t="s">
        <v>4</v>
      </c>
      <c r="D104" s="59">
        <f t="shared" si="44"/>
        <v>2880</v>
      </c>
      <c r="E104" s="60">
        <f t="shared" ref="E104" si="62">E105+E106+E107</f>
        <v>0</v>
      </c>
      <c r="F104" s="60">
        <f t="shared" ref="F104" si="63">F105+F106+F107</f>
        <v>0</v>
      </c>
      <c r="G104" s="60">
        <f t="shared" ref="G104" si="64">G105+G106+G107</f>
        <v>0</v>
      </c>
      <c r="H104" s="60">
        <f t="shared" ref="H104" si="65">H105+H106+H107</f>
        <v>0</v>
      </c>
      <c r="I104" s="60">
        <f t="shared" ref="I104" si="66">I105+I106+I107</f>
        <v>0</v>
      </c>
      <c r="J104" s="60">
        <f>J105+J106+J107</f>
        <v>2880</v>
      </c>
      <c r="K104" s="60">
        <f t="shared" ref="K104" si="67">K105+K106+K107</f>
        <v>0</v>
      </c>
      <c r="L104" s="60">
        <f t="shared" ref="L104" si="68">L105+L106+L107</f>
        <v>0</v>
      </c>
      <c r="M104" s="60">
        <f t="shared" ref="M104" si="69">M105+M106+M107</f>
        <v>0</v>
      </c>
      <c r="N104" s="115">
        <f t="shared" ref="N104:T104" si="70">N105+N106+N107</f>
        <v>0</v>
      </c>
      <c r="O104" s="60">
        <f t="shared" si="70"/>
        <v>0</v>
      </c>
      <c r="P104" s="60">
        <f t="shared" si="70"/>
        <v>0</v>
      </c>
      <c r="Q104" s="60">
        <f t="shared" si="70"/>
        <v>0</v>
      </c>
      <c r="R104" s="60">
        <f t="shared" si="70"/>
        <v>0</v>
      </c>
      <c r="S104" s="60">
        <f t="shared" si="70"/>
        <v>0</v>
      </c>
      <c r="T104" s="60">
        <f t="shared" si="70"/>
        <v>0</v>
      </c>
      <c r="U104" s="206"/>
    </row>
    <row r="105" spans="1:21" ht="22.5" customHeight="1" x14ac:dyDescent="0.25">
      <c r="A105" s="178"/>
      <c r="B105" s="181"/>
      <c r="C105" s="91" t="s">
        <v>5</v>
      </c>
      <c r="D105" s="59">
        <f t="shared" si="44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115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206"/>
    </row>
    <row r="106" spans="1:21" ht="22.5" customHeight="1" x14ac:dyDescent="0.25">
      <c r="A106" s="178"/>
      <c r="B106" s="181"/>
      <c r="C106" s="91" t="s">
        <v>23</v>
      </c>
      <c r="D106" s="59">
        <f t="shared" si="44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115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206"/>
    </row>
    <row r="107" spans="1:21" ht="22.5" customHeight="1" x14ac:dyDescent="0.25">
      <c r="A107" s="178"/>
      <c r="B107" s="181"/>
      <c r="C107" s="91" t="s">
        <v>20</v>
      </c>
      <c r="D107" s="59">
        <f t="shared" si="44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115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206"/>
    </row>
    <row r="108" spans="1:21" ht="22.5" customHeight="1" x14ac:dyDescent="0.25">
      <c r="A108" s="179"/>
      <c r="B108" s="182"/>
      <c r="C108" s="91" t="s">
        <v>8</v>
      </c>
      <c r="D108" s="59">
        <f t="shared" si="44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115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  <c r="U108" s="206"/>
    </row>
    <row r="109" spans="1:21" ht="22.5" customHeight="1" x14ac:dyDescent="0.25">
      <c r="A109" s="177" t="s">
        <v>205</v>
      </c>
      <c r="B109" s="180" t="s">
        <v>123</v>
      </c>
      <c r="C109" s="91" t="s">
        <v>4</v>
      </c>
      <c r="D109" s="59">
        <f t="shared" si="44"/>
        <v>210</v>
      </c>
      <c r="E109" s="60">
        <f t="shared" ref="E109:N109" si="71">E110+E111+E112</f>
        <v>0</v>
      </c>
      <c r="F109" s="60">
        <f t="shared" si="71"/>
        <v>0</v>
      </c>
      <c r="G109" s="60">
        <f t="shared" si="71"/>
        <v>0</v>
      </c>
      <c r="H109" s="60">
        <f t="shared" si="71"/>
        <v>0</v>
      </c>
      <c r="I109" s="60">
        <f t="shared" si="71"/>
        <v>0</v>
      </c>
      <c r="J109" s="60">
        <f t="shared" si="71"/>
        <v>210</v>
      </c>
      <c r="K109" s="60">
        <f t="shared" si="71"/>
        <v>0</v>
      </c>
      <c r="L109" s="60">
        <f t="shared" si="71"/>
        <v>0</v>
      </c>
      <c r="M109" s="60">
        <f t="shared" si="71"/>
        <v>0</v>
      </c>
      <c r="N109" s="115">
        <f t="shared" si="71"/>
        <v>0</v>
      </c>
      <c r="O109" s="60">
        <f t="shared" ref="O109:T109" si="72">O110+O111+O112</f>
        <v>0</v>
      </c>
      <c r="P109" s="60">
        <f t="shared" si="72"/>
        <v>0</v>
      </c>
      <c r="Q109" s="60">
        <f t="shared" si="72"/>
        <v>0</v>
      </c>
      <c r="R109" s="60">
        <f t="shared" si="72"/>
        <v>0</v>
      </c>
      <c r="S109" s="60">
        <f t="shared" si="72"/>
        <v>0</v>
      </c>
      <c r="T109" s="60">
        <f t="shared" si="72"/>
        <v>0</v>
      </c>
      <c r="U109" s="206"/>
    </row>
    <row r="110" spans="1:21" ht="22.5" customHeight="1" x14ac:dyDescent="0.25">
      <c r="A110" s="178"/>
      <c r="B110" s="181"/>
      <c r="C110" s="91" t="s">
        <v>5</v>
      </c>
      <c r="D110" s="59">
        <f t="shared" si="44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115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  <c r="U110" s="206"/>
    </row>
    <row r="111" spans="1:21" ht="22.5" customHeight="1" x14ac:dyDescent="0.25">
      <c r="A111" s="178"/>
      <c r="B111" s="181"/>
      <c r="C111" s="91" t="s">
        <v>23</v>
      </c>
      <c r="D111" s="59">
        <f t="shared" si="44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115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  <c r="U111" s="206"/>
    </row>
    <row r="112" spans="1:21" ht="22.5" customHeight="1" x14ac:dyDescent="0.25">
      <c r="A112" s="178"/>
      <c r="B112" s="181"/>
      <c r="C112" s="91" t="s">
        <v>20</v>
      </c>
      <c r="D112" s="59">
        <f t="shared" si="44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115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206"/>
    </row>
    <row r="113" spans="1:21" ht="22.5" customHeight="1" x14ac:dyDescent="0.25">
      <c r="A113" s="179"/>
      <c r="B113" s="182"/>
      <c r="C113" s="91" t="s">
        <v>8</v>
      </c>
      <c r="D113" s="59">
        <f t="shared" ref="D113" si="73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115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206"/>
    </row>
    <row r="114" spans="1:21" ht="22.5" customHeight="1" x14ac:dyDescent="0.25">
      <c r="A114" s="177" t="s">
        <v>249</v>
      </c>
      <c r="B114" s="180" t="s">
        <v>223</v>
      </c>
      <c r="C114" s="91" t="s">
        <v>4</v>
      </c>
      <c r="D114" s="59">
        <f t="shared" si="44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115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206"/>
    </row>
    <row r="115" spans="1:21" ht="22.5" customHeight="1" x14ac:dyDescent="0.25">
      <c r="A115" s="178"/>
      <c r="B115" s="181"/>
      <c r="C115" s="91" t="s">
        <v>5</v>
      </c>
      <c r="D115" s="59">
        <f t="shared" si="44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115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206"/>
    </row>
    <row r="116" spans="1:21" ht="22.5" customHeight="1" x14ac:dyDescent="0.25">
      <c r="A116" s="178"/>
      <c r="B116" s="181"/>
      <c r="C116" s="91" t="s">
        <v>23</v>
      </c>
      <c r="D116" s="59">
        <f t="shared" si="44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115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206"/>
    </row>
    <row r="117" spans="1:21" ht="22.5" customHeight="1" x14ac:dyDescent="0.25">
      <c r="A117" s="178"/>
      <c r="B117" s="181"/>
      <c r="C117" s="91" t="s">
        <v>20</v>
      </c>
      <c r="D117" s="59">
        <f t="shared" si="44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115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206"/>
    </row>
    <row r="118" spans="1:21" ht="22.5" customHeight="1" x14ac:dyDescent="0.25">
      <c r="A118" s="179"/>
      <c r="B118" s="182"/>
      <c r="C118" s="91" t="s">
        <v>8</v>
      </c>
      <c r="D118" s="59">
        <f t="shared" ref="D118:D119" si="74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115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206"/>
    </row>
    <row r="119" spans="1:21" ht="64.5" customHeight="1" x14ac:dyDescent="0.25">
      <c r="A119" s="92" t="s">
        <v>396</v>
      </c>
      <c r="B119" s="93" t="s">
        <v>397</v>
      </c>
      <c r="C119" s="91" t="s">
        <v>7</v>
      </c>
      <c r="D119" s="59">
        <f t="shared" si="74"/>
        <v>413.25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114">
        <f>2015.88-1602.63</f>
        <v>413.25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206"/>
    </row>
    <row r="120" spans="1:21" s="1" customFormat="1" ht="22.5" customHeight="1" x14ac:dyDescent="0.25">
      <c r="A120" s="186" t="s">
        <v>57</v>
      </c>
      <c r="B120" s="187" t="s">
        <v>25</v>
      </c>
      <c r="C120" s="90" t="s">
        <v>4</v>
      </c>
      <c r="D120" s="59">
        <f t="shared" si="44"/>
        <v>17041.210999999999</v>
      </c>
      <c r="E120" s="59">
        <f>E121+E122+E123+E124</f>
        <v>1600</v>
      </c>
      <c r="F120" s="59">
        <f t="shared" ref="F120:H120" si="75">F121+F122+F123+F124</f>
        <v>1100</v>
      </c>
      <c r="G120" s="59">
        <f t="shared" si="75"/>
        <v>1200</v>
      </c>
      <c r="H120" s="59">
        <f t="shared" si="75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6">K121+K122+K123+K124</f>
        <v>100</v>
      </c>
      <c r="L120" s="59">
        <f>L121+L122+L123+L124</f>
        <v>600</v>
      </c>
      <c r="M120" s="59">
        <f t="shared" si="76"/>
        <v>594.54</v>
      </c>
      <c r="N120" s="114">
        <f>N123</f>
        <v>855</v>
      </c>
      <c r="O120" s="59">
        <v>600</v>
      </c>
      <c r="P120" s="59">
        <v>600</v>
      </c>
      <c r="Q120" s="59">
        <v>600</v>
      </c>
      <c r="R120" s="59">
        <v>600</v>
      </c>
      <c r="S120" s="59">
        <v>600</v>
      </c>
      <c r="T120" s="59">
        <v>600</v>
      </c>
      <c r="U120" s="206"/>
    </row>
    <row r="121" spans="1:21" s="1" customFormat="1" ht="22.5" customHeight="1" x14ac:dyDescent="0.25">
      <c r="A121" s="186"/>
      <c r="B121" s="187"/>
      <c r="C121" s="90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7">F126+F131+F136</f>
        <v>0</v>
      </c>
      <c r="G121" s="59">
        <f t="shared" si="77"/>
        <v>0</v>
      </c>
      <c r="H121" s="59">
        <f t="shared" si="77"/>
        <v>0</v>
      </c>
      <c r="I121" s="59">
        <f t="shared" si="77"/>
        <v>0</v>
      </c>
      <c r="J121" s="59">
        <f t="shared" si="77"/>
        <v>0</v>
      </c>
      <c r="K121" s="59">
        <f t="shared" si="77"/>
        <v>0</v>
      </c>
      <c r="L121" s="59">
        <f t="shared" si="77"/>
        <v>0</v>
      </c>
      <c r="M121" s="59">
        <f t="shared" si="77"/>
        <v>0</v>
      </c>
      <c r="N121" s="114">
        <f t="shared" si="77"/>
        <v>0</v>
      </c>
      <c r="O121" s="59">
        <f t="shared" si="77"/>
        <v>0</v>
      </c>
      <c r="P121" s="59">
        <f t="shared" si="77"/>
        <v>0</v>
      </c>
      <c r="Q121" s="59">
        <f t="shared" si="77"/>
        <v>0</v>
      </c>
      <c r="R121" s="59">
        <f t="shared" si="77"/>
        <v>0</v>
      </c>
      <c r="S121" s="59">
        <f t="shared" si="77"/>
        <v>0</v>
      </c>
      <c r="T121" s="59">
        <f t="shared" si="77"/>
        <v>0</v>
      </c>
      <c r="U121" s="206"/>
    </row>
    <row r="122" spans="1:21" s="1" customFormat="1" ht="22.5" customHeight="1" x14ac:dyDescent="0.25">
      <c r="A122" s="186"/>
      <c r="B122" s="187"/>
      <c r="C122" s="90" t="s">
        <v>6</v>
      </c>
      <c r="D122" s="59">
        <f t="shared" si="44"/>
        <v>0</v>
      </c>
      <c r="E122" s="59">
        <f>E127+E132+E137</f>
        <v>0</v>
      </c>
      <c r="F122" s="59">
        <f t="shared" ref="F122:T122" si="78">F127+F132+F137</f>
        <v>0</v>
      </c>
      <c r="G122" s="59">
        <f t="shared" si="78"/>
        <v>0</v>
      </c>
      <c r="H122" s="59">
        <f t="shared" si="78"/>
        <v>0</v>
      </c>
      <c r="I122" s="59">
        <f t="shared" si="78"/>
        <v>0</v>
      </c>
      <c r="J122" s="59">
        <f t="shared" si="78"/>
        <v>0</v>
      </c>
      <c r="K122" s="59">
        <f t="shared" si="78"/>
        <v>0</v>
      </c>
      <c r="L122" s="59">
        <f t="shared" si="78"/>
        <v>0</v>
      </c>
      <c r="M122" s="59">
        <f t="shared" si="78"/>
        <v>0</v>
      </c>
      <c r="N122" s="114">
        <f t="shared" si="78"/>
        <v>0</v>
      </c>
      <c r="O122" s="59">
        <f t="shared" si="78"/>
        <v>0</v>
      </c>
      <c r="P122" s="59">
        <f t="shared" si="78"/>
        <v>0</v>
      </c>
      <c r="Q122" s="59">
        <f t="shared" si="78"/>
        <v>0</v>
      </c>
      <c r="R122" s="59">
        <f t="shared" si="78"/>
        <v>0</v>
      </c>
      <c r="S122" s="59">
        <f t="shared" si="78"/>
        <v>0</v>
      </c>
      <c r="T122" s="59">
        <f t="shared" si="78"/>
        <v>0</v>
      </c>
      <c r="U122" s="206"/>
    </row>
    <row r="123" spans="1:21" s="1" customFormat="1" ht="22.5" customHeight="1" x14ac:dyDescent="0.25">
      <c r="A123" s="186"/>
      <c r="B123" s="187"/>
      <c r="C123" s="90" t="s">
        <v>7</v>
      </c>
      <c r="D123" s="59">
        <f t="shared" si="44"/>
        <v>19441.210999999999</v>
      </c>
      <c r="E123" s="59">
        <f>E128+E133+E138</f>
        <v>1600</v>
      </c>
      <c r="F123" s="59">
        <f t="shared" ref="F123:T123" si="79">F128+F133+F138</f>
        <v>1100</v>
      </c>
      <c r="G123" s="59">
        <f t="shared" si="79"/>
        <v>1200</v>
      </c>
      <c r="H123" s="59">
        <f t="shared" si="79"/>
        <v>1200</v>
      </c>
      <c r="I123" s="59">
        <f t="shared" si="79"/>
        <v>5728.009</v>
      </c>
      <c r="J123" s="59">
        <f t="shared" si="79"/>
        <v>463.66199999999998</v>
      </c>
      <c r="K123" s="59">
        <f t="shared" si="79"/>
        <v>100</v>
      </c>
      <c r="L123" s="59">
        <f t="shared" si="79"/>
        <v>600</v>
      </c>
      <c r="M123" s="59">
        <v>594.54</v>
      </c>
      <c r="N123" s="114">
        <v>855</v>
      </c>
      <c r="O123" s="59">
        <f>O128</f>
        <v>600</v>
      </c>
      <c r="P123" s="59">
        <f>P128</f>
        <v>600</v>
      </c>
      <c r="Q123" s="59">
        <f t="shared" si="79"/>
        <v>1200</v>
      </c>
      <c r="R123" s="59">
        <f t="shared" si="79"/>
        <v>1200</v>
      </c>
      <c r="S123" s="59">
        <f t="shared" si="79"/>
        <v>1200</v>
      </c>
      <c r="T123" s="59">
        <f t="shared" si="79"/>
        <v>1200</v>
      </c>
      <c r="U123" s="206"/>
    </row>
    <row r="124" spans="1:21" s="1" customFormat="1" ht="22.5" customHeight="1" x14ac:dyDescent="0.25">
      <c r="A124" s="186"/>
      <c r="B124" s="187"/>
      <c r="C124" s="90" t="s">
        <v>8</v>
      </c>
      <c r="D124" s="59">
        <f t="shared" si="44"/>
        <v>0</v>
      </c>
      <c r="E124" s="59">
        <f>E129+E134+E139</f>
        <v>0</v>
      </c>
      <c r="F124" s="59">
        <f t="shared" ref="F124:T124" si="80">F129+F134+F139</f>
        <v>0</v>
      </c>
      <c r="G124" s="59">
        <f t="shared" si="80"/>
        <v>0</v>
      </c>
      <c r="H124" s="59">
        <f t="shared" si="80"/>
        <v>0</v>
      </c>
      <c r="I124" s="59">
        <f t="shared" si="80"/>
        <v>0</v>
      </c>
      <c r="J124" s="59">
        <f t="shared" si="80"/>
        <v>0</v>
      </c>
      <c r="K124" s="59">
        <f t="shared" si="80"/>
        <v>0</v>
      </c>
      <c r="L124" s="59">
        <f t="shared" si="80"/>
        <v>0</v>
      </c>
      <c r="M124" s="59">
        <f t="shared" si="80"/>
        <v>0</v>
      </c>
      <c r="N124" s="114">
        <f t="shared" si="80"/>
        <v>0</v>
      </c>
      <c r="O124" s="59">
        <f t="shared" si="80"/>
        <v>0</v>
      </c>
      <c r="P124" s="59">
        <f t="shared" si="80"/>
        <v>0</v>
      </c>
      <c r="Q124" s="59">
        <f t="shared" si="80"/>
        <v>0</v>
      </c>
      <c r="R124" s="59">
        <f t="shared" si="80"/>
        <v>0</v>
      </c>
      <c r="S124" s="59">
        <f t="shared" si="80"/>
        <v>0</v>
      </c>
      <c r="T124" s="59">
        <f t="shared" si="80"/>
        <v>0</v>
      </c>
      <c r="U124" s="206"/>
    </row>
    <row r="125" spans="1:21" ht="22.5" customHeight="1" x14ac:dyDescent="0.25">
      <c r="A125" s="183" t="s">
        <v>68</v>
      </c>
      <c r="B125" s="184" t="s">
        <v>26</v>
      </c>
      <c r="C125" s="91" t="s">
        <v>4</v>
      </c>
      <c r="D125" s="59">
        <f t="shared" si="44"/>
        <v>11924.884000000002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115">
        <f t="shared" ref="N125" si="81">N128</f>
        <v>855</v>
      </c>
      <c r="O125" s="60">
        <f t="shared" ref="O125:T125" si="82">O128</f>
        <v>600</v>
      </c>
      <c r="P125" s="60">
        <f t="shared" si="82"/>
        <v>600</v>
      </c>
      <c r="Q125" s="60">
        <f t="shared" si="82"/>
        <v>600</v>
      </c>
      <c r="R125" s="60">
        <f t="shared" si="82"/>
        <v>600</v>
      </c>
      <c r="S125" s="60">
        <f t="shared" si="82"/>
        <v>600</v>
      </c>
      <c r="T125" s="60">
        <f t="shared" si="82"/>
        <v>600</v>
      </c>
      <c r="U125" s="206"/>
    </row>
    <row r="126" spans="1:21" ht="22.5" customHeight="1" x14ac:dyDescent="0.25">
      <c r="A126" s="183"/>
      <c r="B126" s="184"/>
      <c r="C126" s="91" t="s">
        <v>5</v>
      </c>
      <c r="D126" s="59">
        <f t="shared" si="44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115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206"/>
    </row>
    <row r="127" spans="1:21" ht="22.5" customHeight="1" x14ac:dyDescent="0.25">
      <c r="A127" s="183"/>
      <c r="B127" s="184"/>
      <c r="C127" s="91" t="s">
        <v>6</v>
      </c>
      <c r="D127" s="59">
        <f t="shared" si="44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115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206"/>
    </row>
    <row r="128" spans="1:21" ht="22.5" customHeight="1" x14ac:dyDescent="0.25">
      <c r="A128" s="183"/>
      <c r="B128" s="184"/>
      <c r="C128" s="91" t="s">
        <v>7</v>
      </c>
      <c r="D128" s="59">
        <f t="shared" si="44"/>
        <v>11924.884000000002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115">
        <v>855</v>
      </c>
      <c r="O128" s="60">
        <v>600</v>
      </c>
      <c r="P128" s="60">
        <v>600</v>
      </c>
      <c r="Q128" s="60">
        <v>600</v>
      </c>
      <c r="R128" s="60">
        <v>600</v>
      </c>
      <c r="S128" s="60">
        <v>600</v>
      </c>
      <c r="T128" s="60">
        <v>600</v>
      </c>
      <c r="U128" s="206"/>
    </row>
    <row r="129" spans="1:21" ht="22.5" customHeight="1" x14ac:dyDescent="0.25">
      <c r="A129" s="183"/>
      <c r="B129" s="184"/>
      <c r="C129" s="91" t="s">
        <v>8</v>
      </c>
      <c r="D129" s="59">
        <f t="shared" si="44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115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206"/>
    </row>
    <row r="130" spans="1:21" ht="22.5" customHeight="1" x14ac:dyDescent="0.25">
      <c r="A130" s="177" t="s">
        <v>100</v>
      </c>
      <c r="B130" s="180" t="s">
        <v>101</v>
      </c>
      <c r="C130" s="91" t="s">
        <v>4</v>
      </c>
      <c r="D130" s="59">
        <f t="shared" si="44"/>
        <v>5116.3370000000004</v>
      </c>
      <c r="E130" s="60">
        <f t="shared" ref="E130:N130" si="83">E131+E132+E133+E134</f>
        <v>0</v>
      </c>
      <c r="F130" s="60">
        <f t="shared" si="83"/>
        <v>0</v>
      </c>
      <c r="G130" s="60">
        <f t="shared" si="83"/>
        <v>0</v>
      </c>
      <c r="H130" s="60">
        <f t="shared" si="83"/>
        <v>0</v>
      </c>
      <c r="I130" s="60">
        <f>I131+I132+I133+I134</f>
        <v>5116.3370000000004</v>
      </c>
      <c r="J130" s="60">
        <f t="shared" si="83"/>
        <v>0</v>
      </c>
      <c r="K130" s="60">
        <f t="shared" si="83"/>
        <v>0</v>
      </c>
      <c r="L130" s="60">
        <f t="shared" si="83"/>
        <v>0</v>
      </c>
      <c r="M130" s="60">
        <f t="shared" si="83"/>
        <v>0</v>
      </c>
      <c r="N130" s="115">
        <f t="shared" si="83"/>
        <v>0</v>
      </c>
      <c r="O130" s="60">
        <f t="shared" ref="O130:T130" si="84">O131+O132+O133+O134</f>
        <v>0</v>
      </c>
      <c r="P130" s="60">
        <f t="shared" si="84"/>
        <v>0</v>
      </c>
      <c r="Q130" s="60">
        <f t="shared" si="84"/>
        <v>0</v>
      </c>
      <c r="R130" s="60">
        <f t="shared" si="84"/>
        <v>0</v>
      </c>
      <c r="S130" s="60">
        <f t="shared" si="84"/>
        <v>0</v>
      </c>
      <c r="T130" s="60">
        <f t="shared" si="84"/>
        <v>0</v>
      </c>
      <c r="U130" s="206"/>
    </row>
    <row r="131" spans="1:21" ht="22.5" customHeight="1" x14ac:dyDescent="0.25">
      <c r="A131" s="170"/>
      <c r="B131" s="181"/>
      <c r="C131" s="91" t="s">
        <v>5</v>
      </c>
      <c r="D131" s="59">
        <f t="shared" si="44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115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206"/>
    </row>
    <row r="132" spans="1:21" ht="22.5" customHeight="1" x14ac:dyDescent="0.25">
      <c r="A132" s="170"/>
      <c r="B132" s="181"/>
      <c r="C132" s="91" t="s">
        <v>6</v>
      </c>
      <c r="D132" s="59">
        <f t="shared" si="44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115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206"/>
    </row>
    <row r="133" spans="1:21" ht="22.5" customHeight="1" x14ac:dyDescent="0.25">
      <c r="A133" s="170"/>
      <c r="B133" s="181"/>
      <c r="C133" s="91" t="s">
        <v>7</v>
      </c>
      <c r="D133" s="59">
        <f t="shared" si="44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115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206"/>
    </row>
    <row r="134" spans="1:21" ht="22.5" customHeight="1" x14ac:dyDescent="0.25">
      <c r="A134" s="196"/>
      <c r="B134" s="182"/>
      <c r="C134" s="91" t="s">
        <v>8</v>
      </c>
      <c r="D134" s="59">
        <f t="shared" si="44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115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206"/>
    </row>
    <row r="135" spans="1:21" ht="22.5" customHeight="1" x14ac:dyDescent="0.25">
      <c r="A135" s="177" t="s">
        <v>348</v>
      </c>
      <c r="B135" s="180" t="s">
        <v>349</v>
      </c>
      <c r="C135" s="91" t="s">
        <v>4</v>
      </c>
      <c r="D135" s="59">
        <f t="shared" si="44"/>
        <v>4200</v>
      </c>
      <c r="E135" s="60">
        <f t="shared" ref="E135:H135" si="85">E136+E137+E138+E139</f>
        <v>0</v>
      </c>
      <c r="F135" s="60">
        <f t="shared" si="85"/>
        <v>0</v>
      </c>
      <c r="G135" s="60">
        <f t="shared" si="85"/>
        <v>0</v>
      </c>
      <c r="H135" s="60">
        <f t="shared" si="85"/>
        <v>0</v>
      </c>
      <c r="I135" s="60">
        <v>0</v>
      </c>
      <c r="J135" s="60">
        <f t="shared" ref="J135:N135" si="86">J136+J137+J138+J139</f>
        <v>0</v>
      </c>
      <c r="K135" s="60">
        <f t="shared" si="86"/>
        <v>0</v>
      </c>
      <c r="L135" s="60">
        <f t="shared" si="86"/>
        <v>0</v>
      </c>
      <c r="M135" s="60">
        <f t="shared" si="86"/>
        <v>0</v>
      </c>
      <c r="N135" s="115">
        <f t="shared" si="86"/>
        <v>600</v>
      </c>
      <c r="O135" s="60">
        <f t="shared" ref="O135:T135" si="87">O136+O137+O138+O139</f>
        <v>600</v>
      </c>
      <c r="P135" s="60">
        <f t="shared" si="87"/>
        <v>600</v>
      </c>
      <c r="Q135" s="60">
        <f t="shared" si="87"/>
        <v>600</v>
      </c>
      <c r="R135" s="60">
        <f t="shared" si="87"/>
        <v>600</v>
      </c>
      <c r="S135" s="60">
        <f t="shared" si="87"/>
        <v>600</v>
      </c>
      <c r="T135" s="60">
        <f t="shared" si="87"/>
        <v>600</v>
      </c>
      <c r="U135" s="206"/>
    </row>
    <row r="136" spans="1:21" ht="22.5" customHeight="1" x14ac:dyDescent="0.25">
      <c r="A136" s="170"/>
      <c r="B136" s="181"/>
      <c r="C136" s="91" t="s">
        <v>5</v>
      </c>
      <c r="D136" s="59">
        <f t="shared" si="44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115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206"/>
    </row>
    <row r="137" spans="1:21" ht="22.5" customHeight="1" x14ac:dyDescent="0.25">
      <c r="A137" s="170"/>
      <c r="B137" s="181"/>
      <c r="C137" s="91" t="s">
        <v>6</v>
      </c>
      <c r="D137" s="59">
        <f t="shared" si="44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115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206"/>
    </row>
    <row r="138" spans="1:21" ht="22.5" customHeight="1" x14ac:dyDescent="0.25">
      <c r="A138" s="170"/>
      <c r="B138" s="181"/>
      <c r="C138" s="91" t="s">
        <v>7</v>
      </c>
      <c r="D138" s="59">
        <f t="shared" si="44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115">
        <v>600</v>
      </c>
      <c r="O138" s="60">
        <v>600</v>
      </c>
      <c r="P138" s="60">
        <v>600</v>
      </c>
      <c r="Q138" s="60">
        <v>600</v>
      </c>
      <c r="R138" s="60">
        <v>600</v>
      </c>
      <c r="S138" s="60">
        <v>600</v>
      </c>
      <c r="T138" s="60">
        <v>600</v>
      </c>
      <c r="U138" s="206"/>
    </row>
    <row r="139" spans="1:21" ht="22.5" customHeight="1" x14ac:dyDescent="0.25">
      <c r="A139" s="196"/>
      <c r="B139" s="182"/>
      <c r="C139" s="91" t="s">
        <v>8</v>
      </c>
      <c r="D139" s="59">
        <f t="shared" si="44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115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207"/>
    </row>
    <row r="140" spans="1:21" s="1" customFormat="1" ht="22.5" customHeight="1" x14ac:dyDescent="0.25">
      <c r="A140" s="186" t="s">
        <v>27</v>
      </c>
      <c r="B140" s="187" t="s">
        <v>28</v>
      </c>
      <c r="C140" s="90" t="s">
        <v>4</v>
      </c>
      <c r="D140" s="59">
        <f>E140+F140+G140+H140+I140+J140+K140+L140+M140+N140+O140+P140+Q140+R140+S140+T140</f>
        <v>139157.44900000002</v>
      </c>
      <c r="E140" s="59">
        <f>E141+E142+E143+E144</f>
        <v>3635.3419999999996</v>
      </c>
      <c r="F140" s="59">
        <f t="shared" ref="F140:H140" si="88">F141+F142+F143+F144</f>
        <v>4053.63</v>
      </c>
      <c r="G140" s="59">
        <f t="shared" si="88"/>
        <v>4501.0550000000003</v>
      </c>
      <c r="H140" s="59">
        <f t="shared" si="88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89">L141+L142+L143+L144</f>
        <v>8987.9250000000011</v>
      </c>
      <c r="M140" s="59">
        <f>M141+M142+M143+M144</f>
        <v>12267.49</v>
      </c>
      <c r="N140" s="114">
        <f>N141+N142+N143+N144</f>
        <v>10353.319</v>
      </c>
      <c r="O140" s="59">
        <f t="shared" ref="O140:T140" si="90">O141+O142+O143+O144</f>
        <v>6883</v>
      </c>
      <c r="P140" s="59">
        <f t="shared" si="90"/>
        <v>6883</v>
      </c>
      <c r="Q140" s="59">
        <f t="shared" si="90"/>
        <v>10962.57</v>
      </c>
      <c r="R140" s="59">
        <f t="shared" si="90"/>
        <v>10962.57</v>
      </c>
      <c r="S140" s="59">
        <f t="shared" si="90"/>
        <v>10962.57</v>
      </c>
      <c r="T140" s="59">
        <f t="shared" si="90"/>
        <v>10962.57</v>
      </c>
      <c r="U140" s="191" t="s">
        <v>87</v>
      </c>
    </row>
    <row r="141" spans="1:21" s="1" customFormat="1" ht="22.5" customHeight="1" x14ac:dyDescent="0.25">
      <c r="A141" s="186"/>
      <c r="B141" s="187"/>
      <c r="C141" s="90" t="s">
        <v>5</v>
      </c>
      <c r="D141" s="59">
        <f t="shared" si="44"/>
        <v>0</v>
      </c>
      <c r="E141" s="59">
        <f>E146+E176+E191+E201</f>
        <v>0</v>
      </c>
      <c r="F141" s="59">
        <f t="shared" ref="F141:T141" si="91">F146+F176+F191+F201</f>
        <v>0</v>
      </c>
      <c r="G141" s="59">
        <f t="shared" si="91"/>
        <v>0</v>
      </c>
      <c r="H141" s="59">
        <f t="shared" si="91"/>
        <v>0</v>
      </c>
      <c r="I141" s="59">
        <f t="shared" si="91"/>
        <v>0</v>
      </c>
      <c r="J141" s="59">
        <f t="shared" si="91"/>
        <v>0</v>
      </c>
      <c r="K141" s="59">
        <f t="shared" si="91"/>
        <v>0</v>
      </c>
      <c r="L141" s="59">
        <f t="shared" si="91"/>
        <v>0</v>
      </c>
      <c r="M141" s="59">
        <f t="shared" si="91"/>
        <v>0</v>
      </c>
      <c r="N141" s="114">
        <f t="shared" si="91"/>
        <v>0</v>
      </c>
      <c r="O141" s="59">
        <f t="shared" si="91"/>
        <v>0</v>
      </c>
      <c r="P141" s="59">
        <f t="shared" si="91"/>
        <v>0</v>
      </c>
      <c r="Q141" s="59">
        <f t="shared" si="91"/>
        <v>0</v>
      </c>
      <c r="R141" s="59">
        <f t="shared" si="91"/>
        <v>0</v>
      </c>
      <c r="S141" s="59">
        <f t="shared" si="91"/>
        <v>0</v>
      </c>
      <c r="T141" s="59">
        <f t="shared" si="91"/>
        <v>0</v>
      </c>
      <c r="U141" s="192"/>
    </row>
    <row r="142" spans="1:21" s="1" customFormat="1" ht="22.5" customHeight="1" x14ac:dyDescent="0.25">
      <c r="A142" s="186"/>
      <c r="B142" s="187"/>
      <c r="C142" s="90" t="s">
        <v>6</v>
      </c>
      <c r="D142" s="59">
        <f t="shared" si="44"/>
        <v>13319.287</v>
      </c>
      <c r="E142" s="59">
        <f t="shared" ref="E142:T144" si="92">E147+E177+E192+E202</f>
        <v>0</v>
      </c>
      <c r="F142" s="59">
        <f t="shared" si="92"/>
        <v>0</v>
      </c>
      <c r="G142" s="59">
        <f t="shared" si="92"/>
        <v>0</v>
      </c>
      <c r="H142" s="59">
        <f t="shared" si="92"/>
        <v>0</v>
      </c>
      <c r="I142" s="59">
        <f t="shared" si="92"/>
        <v>5977.0960000000005</v>
      </c>
      <c r="J142" s="59">
        <f t="shared" si="92"/>
        <v>3379.6909999999998</v>
      </c>
      <c r="K142" s="59">
        <f t="shared" si="92"/>
        <v>0</v>
      </c>
      <c r="L142" s="59">
        <f t="shared" si="92"/>
        <v>0</v>
      </c>
      <c r="M142" s="59">
        <f t="shared" si="92"/>
        <v>3962.5</v>
      </c>
      <c r="N142" s="114">
        <f t="shared" si="92"/>
        <v>0</v>
      </c>
      <c r="O142" s="59">
        <f t="shared" si="92"/>
        <v>0</v>
      </c>
      <c r="P142" s="59">
        <f t="shared" si="92"/>
        <v>0</v>
      </c>
      <c r="Q142" s="59">
        <f t="shared" si="92"/>
        <v>0</v>
      </c>
      <c r="R142" s="59">
        <f t="shared" si="92"/>
        <v>0</v>
      </c>
      <c r="S142" s="59">
        <f t="shared" si="92"/>
        <v>0</v>
      </c>
      <c r="T142" s="59">
        <f t="shared" si="92"/>
        <v>0</v>
      </c>
      <c r="U142" s="192"/>
    </row>
    <row r="143" spans="1:21" s="1" customFormat="1" ht="22.5" customHeight="1" x14ac:dyDescent="0.25">
      <c r="A143" s="186"/>
      <c r="B143" s="187"/>
      <c r="C143" s="90" t="s">
        <v>7</v>
      </c>
      <c r="D143" s="59">
        <f t="shared" si="44"/>
        <v>125838.16200000001</v>
      </c>
      <c r="E143" s="59">
        <f>E148+E178+E193+E203</f>
        <v>3635.3419999999996</v>
      </c>
      <c r="F143" s="59">
        <f t="shared" ref="F143:T143" si="93">F148+F178+F193+F203</f>
        <v>4053.63</v>
      </c>
      <c r="G143" s="59">
        <f>G148+G178+G193+G203</f>
        <v>4501.0550000000003</v>
      </c>
      <c r="H143" s="59">
        <f t="shared" si="93"/>
        <v>5616.1760000000004</v>
      </c>
      <c r="I143" s="59">
        <f t="shared" si="93"/>
        <v>6871.2970000000005</v>
      </c>
      <c r="J143" s="59">
        <f t="shared" si="93"/>
        <v>5892.4380000000001</v>
      </c>
      <c r="K143" s="59">
        <f>K148+K178+K193+K203-0.01</f>
        <v>10005.710000000001</v>
      </c>
      <c r="L143" s="59">
        <f t="shared" si="93"/>
        <v>8987.9250000000011</v>
      </c>
      <c r="M143" s="59">
        <f t="shared" si="93"/>
        <v>8304.99</v>
      </c>
      <c r="N143" s="114">
        <f t="shared" si="93"/>
        <v>10353.319</v>
      </c>
      <c r="O143" s="59">
        <f t="shared" si="93"/>
        <v>6883</v>
      </c>
      <c r="P143" s="59">
        <f t="shared" si="93"/>
        <v>6883</v>
      </c>
      <c r="Q143" s="59">
        <f t="shared" si="93"/>
        <v>10962.57</v>
      </c>
      <c r="R143" s="59">
        <f t="shared" si="93"/>
        <v>10962.57</v>
      </c>
      <c r="S143" s="59">
        <f t="shared" si="93"/>
        <v>10962.57</v>
      </c>
      <c r="T143" s="59">
        <f t="shared" si="93"/>
        <v>10962.57</v>
      </c>
      <c r="U143" s="192"/>
    </row>
    <row r="144" spans="1:21" s="1" customFormat="1" ht="22.5" customHeight="1" x14ac:dyDescent="0.25">
      <c r="A144" s="186"/>
      <c r="B144" s="187"/>
      <c r="C144" s="90" t="s">
        <v>8</v>
      </c>
      <c r="D144" s="59">
        <f t="shared" si="44"/>
        <v>0</v>
      </c>
      <c r="E144" s="59">
        <f t="shared" si="92"/>
        <v>0</v>
      </c>
      <c r="F144" s="59">
        <f t="shared" si="92"/>
        <v>0</v>
      </c>
      <c r="G144" s="59">
        <f t="shared" si="92"/>
        <v>0</v>
      </c>
      <c r="H144" s="59">
        <f t="shared" si="92"/>
        <v>0</v>
      </c>
      <c r="I144" s="59">
        <f t="shared" si="92"/>
        <v>0</v>
      </c>
      <c r="J144" s="59">
        <f t="shared" si="92"/>
        <v>0</v>
      </c>
      <c r="K144" s="59">
        <f t="shared" si="92"/>
        <v>0</v>
      </c>
      <c r="L144" s="59">
        <f t="shared" si="92"/>
        <v>0</v>
      </c>
      <c r="M144" s="59">
        <f t="shared" si="92"/>
        <v>0</v>
      </c>
      <c r="N144" s="114">
        <f t="shared" si="92"/>
        <v>0</v>
      </c>
      <c r="O144" s="59">
        <f t="shared" si="92"/>
        <v>0</v>
      </c>
      <c r="P144" s="59">
        <f t="shared" si="92"/>
        <v>0</v>
      </c>
      <c r="Q144" s="59">
        <f t="shared" si="92"/>
        <v>0</v>
      </c>
      <c r="R144" s="59">
        <f t="shared" si="92"/>
        <v>0</v>
      </c>
      <c r="S144" s="59">
        <f t="shared" si="92"/>
        <v>0</v>
      </c>
      <c r="T144" s="59">
        <f t="shared" si="92"/>
        <v>0</v>
      </c>
      <c r="U144" s="192"/>
    </row>
    <row r="145" spans="1:21" s="1" customFormat="1" ht="22.5" customHeight="1" x14ac:dyDescent="0.25">
      <c r="A145" s="186" t="s">
        <v>29</v>
      </c>
      <c r="B145" s="187" t="s">
        <v>30</v>
      </c>
      <c r="C145" s="90" t="s">
        <v>4</v>
      </c>
      <c r="D145" s="59">
        <f>E145+F145+G145+H145+I145+J145+K145+L145+M145+N145+O145+P145+Q145+R145+S145+T145</f>
        <v>126250.98200000002</v>
      </c>
      <c r="E145" s="59">
        <f>E146+E147+E148+E149</f>
        <v>3635.3419999999996</v>
      </c>
      <c r="F145" s="59">
        <f t="shared" ref="F145:T145" si="94">F146+F147+F148+F149</f>
        <v>4053.63</v>
      </c>
      <c r="G145" s="59">
        <f t="shared" si="94"/>
        <v>4501.0550000000003</v>
      </c>
      <c r="H145" s="59">
        <f t="shared" si="94"/>
        <v>5616.1760000000004</v>
      </c>
      <c r="I145" s="59">
        <f t="shared" si="94"/>
        <v>8377.6129999999994</v>
      </c>
      <c r="J145" s="59">
        <f t="shared" si="94"/>
        <v>9272.1290000000008</v>
      </c>
      <c r="K145" s="59">
        <f t="shared" si="94"/>
        <v>8688.59</v>
      </c>
      <c r="L145" s="59">
        <f t="shared" si="94"/>
        <v>8346.8870000000006</v>
      </c>
      <c r="M145" s="59">
        <f t="shared" si="94"/>
        <v>7215.94</v>
      </c>
      <c r="N145" s="114">
        <f t="shared" si="94"/>
        <v>8927.34</v>
      </c>
      <c r="O145" s="59">
        <f t="shared" si="94"/>
        <v>6883</v>
      </c>
      <c r="P145" s="59">
        <f t="shared" si="94"/>
        <v>6883</v>
      </c>
      <c r="Q145" s="59">
        <f t="shared" si="94"/>
        <v>10962.57</v>
      </c>
      <c r="R145" s="59">
        <f t="shared" si="94"/>
        <v>10962.57</v>
      </c>
      <c r="S145" s="59">
        <f t="shared" si="94"/>
        <v>10962.57</v>
      </c>
      <c r="T145" s="59">
        <f t="shared" si="94"/>
        <v>10962.57</v>
      </c>
      <c r="U145" s="192"/>
    </row>
    <row r="146" spans="1:21" s="1" customFormat="1" ht="22.5" customHeight="1" x14ac:dyDescent="0.25">
      <c r="A146" s="186"/>
      <c r="B146" s="187"/>
      <c r="C146" s="90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5">F151+F156+F161+F166+F171</f>
        <v>0</v>
      </c>
      <c r="G146" s="59">
        <f t="shared" si="95"/>
        <v>0</v>
      </c>
      <c r="H146" s="59">
        <f t="shared" si="95"/>
        <v>0</v>
      </c>
      <c r="I146" s="59">
        <f t="shared" si="95"/>
        <v>0</v>
      </c>
      <c r="J146" s="59">
        <f t="shared" si="95"/>
        <v>0</v>
      </c>
      <c r="K146" s="59">
        <f t="shared" si="95"/>
        <v>0</v>
      </c>
      <c r="L146" s="59">
        <f t="shared" si="95"/>
        <v>0</v>
      </c>
      <c r="M146" s="59">
        <f t="shared" si="95"/>
        <v>0</v>
      </c>
      <c r="N146" s="114">
        <f t="shared" si="95"/>
        <v>0</v>
      </c>
      <c r="O146" s="59">
        <f t="shared" si="95"/>
        <v>0</v>
      </c>
      <c r="P146" s="59">
        <f t="shared" si="95"/>
        <v>0</v>
      </c>
      <c r="Q146" s="59">
        <f t="shared" si="95"/>
        <v>0</v>
      </c>
      <c r="R146" s="59">
        <f t="shared" si="95"/>
        <v>0</v>
      </c>
      <c r="S146" s="59">
        <f t="shared" si="95"/>
        <v>0</v>
      </c>
      <c r="T146" s="59">
        <f t="shared" si="95"/>
        <v>0</v>
      </c>
      <c r="U146" s="192"/>
    </row>
    <row r="147" spans="1:21" s="1" customFormat="1" ht="22.5" customHeight="1" x14ac:dyDescent="0.25">
      <c r="A147" s="186"/>
      <c r="B147" s="187"/>
      <c r="C147" s="90" t="s">
        <v>6</v>
      </c>
      <c r="D147" s="59">
        <f t="shared" si="44"/>
        <v>5333.085</v>
      </c>
      <c r="E147" s="59">
        <f>E152+E157+E162+E167+E172</f>
        <v>0</v>
      </c>
      <c r="F147" s="59">
        <f t="shared" ref="F147:T147" si="96">F152+F157+F162+F167+F172</f>
        <v>0</v>
      </c>
      <c r="G147" s="59">
        <f t="shared" si="96"/>
        <v>0</v>
      </c>
      <c r="H147" s="59">
        <f t="shared" si="96"/>
        <v>0</v>
      </c>
      <c r="I147" s="59">
        <f t="shared" si="96"/>
        <v>1953.394</v>
      </c>
      <c r="J147" s="59">
        <f t="shared" si="96"/>
        <v>3379.6909999999998</v>
      </c>
      <c r="K147" s="59">
        <f t="shared" si="96"/>
        <v>0</v>
      </c>
      <c r="L147" s="59">
        <f t="shared" si="96"/>
        <v>0</v>
      </c>
      <c r="M147" s="59">
        <f t="shared" si="96"/>
        <v>0</v>
      </c>
      <c r="N147" s="114">
        <f t="shared" si="96"/>
        <v>0</v>
      </c>
      <c r="O147" s="59">
        <f t="shared" si="96"/>
        <v>0</v>
      </c>
      <c r="P147" s="59">
        <f t="shared" si="96"/>
        <v>0</v>
      </c>
      <c r="Q147" s="59">
        <f t="shared" si="96"/>
        <v>0</v>
      </c>
      <c r="R147" s="59">
        <f t="shared" si="96"/>
        <v>0</v>
      </c>
      <c r="S147" s="59">
        <f t="shared" si="96"/>
        <v>0</v>
      </c>
      <c r="T147" s="59">
        <f t="shared" si="96"/>
        <v>0</v>
      </c>
      <c r="U147" s="192"/>
    </row>
    <row r="148" spans="1:21" s="1" customFormat="1" ht="22.5" customHeight="1" x14ac:dyDescent="0.25">
      <c r="A148" s="186"/>
      <c r="B148" s="187"/>
      <c r="C148" s="90" t="s">
        <v>7</v>
      </c>
      <c r="D148" s="59">
        <f t="shared" si="44"/>
        <v>120917.89700000003</v>
      </c>
      <c r="E148" s="59">
        <f>E153+E158+E163+E168+E173</f>
        <v>3635.3419999999996</v>
      </c>
      <c r="F148" s="59">
        <f t="shared" ref="F148:T148" si="97">F153+F158+F163+F168+F173</f>
        <v>4053.63</v>
      </c>
      <c r="G148" s="59">
        <f t="shared" si="97"/>
        <v>4501.0550000000003</v>
      </c>
      <c r="H148" s="59">
        <f t="shared" si="97"/>
        <v>5616.1760000000004</v>
      </c>
      <c r="I148" s="59">
        <f t="shared" si="97"/>
        <v>6424.2190000000001</v>
      </c>
      <c r="J148" s="59">
        <f t="shared" si="97"/>
        <v>5892.4380000000001</v>
      </c>
      <c r="K148" s="59">
        <f t="shared" si="97"/>
        <v>8688.59</v>
      </c>
      <c r="L148" s="59">
        <f t="shared" si="97"/>
        <v>8346.8870000000006</v>
      </c>
      <c r="M148" s="59">
        <f t="shared" si="97"/>
        <v>7215.94</v>
      </c>
      <c r="N148" s="114">
        <f t="shared" si="97"/>
        <v>8927.34</v>
      </c>
      <c r="O148" s="59">
        <f t="shared" si="97"/>
        <v>6883</v>
      </c>
      <c r="P148" s="59">
        <f t="shared" si="97"/>
        <v>6883</v>
      </c>
      <c r="Q148" s="59">
        <f t="shared" si="97"/>
        <v>10962.57</v>
      </c>
      <c r="R148" s="59">
        <f t="shared" si="97"/>
        <v>10962.57</v>
      </c>
      <c r="S148" s="59">
        <f t="shared" si="97"/>
        <v>10962.57</v>
      </c>
      <c r="T148" s="59">
        <f t="shared" si="97"/>
        <v>10962.57</v>
      </c>
      <c r="U148" s="192"/>
    </row>
    <row r="149" spans="1:21" s="1" customFormat="1" ht="22.5" customHeight="1" x14ac:dyDescent="0.25">
      <c r="A149" s="186"/>
      <c r="B149" s="187"/>
      <c r="C149" s="90" t="s">
        <v>8</v>
      </c>
      <c r="D149" s="59">
        <f t="shared" si="44"/>
        <v>0</v>
      </c>
      <c r="E149" s="59">
        <f>E154+E159+E164+E169+E174</f>
        <v>0</v>
      </c>
      <c r="F149" s="59">
        <f t="shared" ref="F149:T149" si="98">F154+F159+F164+F169+F174</f>
        <v>0</v>
      </c>
      <c r="G149" s="59">
        <f t="shared" si="98"/>
        <v>0</v>
      </c>
      <c r="H149" s="59">
        <f t="shared" si="98"/>
        <v>0</v>
      </c>
      <c r="I149" s="59">
        <f t="shared" si="98"/>
        <v>0</v>
      </c>
      <c r="J149" s="59">
        <f t="shared" si="98"/>
        <v>0</v>
      </c>
      <c r="K149" s="59">
        <f t="shared" si="98"/>
        <v>0</v>
      </c>
      <c r="L149" s="59">
        <f t="shared" si="98"/>
        <v>0</v>
      </c>
      <c r="M149" s="59">
        <f t="shared" si="98"/>
        <v>0</v>
      </c>
      <c r="N149" s="114">
        <f t="shared" si="98"/>
        <v>0</v>
      </c>
      <c r="O149" s="59">
        <f t="shared" si="98"/>
        <v>0</v>
      </c>
      <c r="P149" s="59">
        <f t="shared" si="98"/>
        <v>0</v>
      </c>
      <c r="Q149" s="59">
        <f t="shared" si="98"/>
        <v>0</v>
      </c>
      <c r="R149" s="59">
        <f t="shared" si="98"/>
        <v>0</v>
      </c>
      <c r="S149" s="59">
        <f t="shared" si="98"/>
        <v>0</v>
      </c>
      <c r="T149" s="59">
        <f t="shared" si="98"/>
        <v>0</v>
      </c>
      <c r="U149" s="192"/>
    </row>
    <row r="150" spans="1:21" ht="22.5" customHeight="1" x14ac:dyDescent="0.25">
      <c r="A150" s="183" t="s">
        <v>69</v>
      </c>
      <c r="B150" s="184" t="s">
        <v>12</v>
      </c>
      <c r="C150" s="91" t="s">
        <v>4</v>
      </c>
      <c r="D150" s="59">
        <f t="shared" si="44"/>
        <v>118774.55500000002</v>
      </c>
      <c r="E150" s="60">
        <f>E151+E152+E153+E154</f>
        <v>3495.8139999999999</v>
      </c>
      <c r="F150" s="60">
        <f t="shared" ref="F150:J150" si="99">F151+F152+F153+F154</f>
        <v>3392.84</v>
      </c>
      <c r="G150" s="60">
        <f t="shared" si="99"/>
        <v>4132.6030000000001</v>
      </c>
      <c r="H150" s="60">
        <f t="shared" si="99"/>
        <v>5126.143</v>
      </c>
      <c r="I150" s="60">
        <f t="shared" si="99"/>
        <v>6321.4089999999997</v>
      </c>
      <c r="J150" s="60">
        <f t="shared" si="99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0">M151+M152+M153+M154</f>
        <v>7215.94</v>
      </c>
      <c r="N150" s="114">
        <f t="shared" si="100"/>
        <v>8723.49</v>
      </c>
      <c r="O150" s="60">
        <f t="shared" ref="O150:T150" si="101">O151+O152+O153+O154</f>
        <v>6883</v>
      </c>
      <c r="P150" s="60">
        <f t="shared" si="101"/>
        <v>6883</v>
      </c>
      <c r="Q150" s="60">
        <f t="shared" si="101"/>
        <v>10962.57</v>
      </c>
      <c r="R150" s="60">
        <f t="shared" si="101"/>
        <v>10962.57</v>
      </c>
      <c r="S150" s="60">
        <f t="shared" si="101"/>
        <v>10962.57</v>
      </c>
      <c r="T150" s="60">
        <f t="shared" si="101"/>
        <v>10962.57</v>
      </c>
      <c r="U150" s="192"/>
    </row>
    <row r="151" spans="1:21" ht="22.5" customHeight="1" x14ac:dyDescent="0.25">
      <c r="A151" s="183"/>
      <c r="B151" s="184"/>
      <c r="C151" s="91" t="s">
        <v>5</v>
      </c>
      <c r="D151" s="59">
        <f t="shared" si="44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115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192"/>
    </row>
    <row r="152" spans="1:21" ht="22.5" customHeight="1" x14ac:dyDescent="0.25">
      <c r="A152" s="183"/>
      <c r="B152" s="184"/>
      <c r="C152" s="91" t="s">
        <v>6</v>
      </c>
      <c r="D152" s="59">
        <f t="shared" ref="D152:D215" si="102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115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92"/>
    </row>
    <row r="153" spans="1:21" ht="22.5" customHeight="1" x14ac:dyDescent="0.25">
      <c r="A153" s="183"/>
      <c r="B153" s="184"/>
      <c r="C153" s="91" t="s">
        <v>7</v>
      </c>
      <c r="D153" s="59">
        <f t="shared" si="102"/>
        <v>118774.55500000002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115">
        <f>8380.81+265+77.68</f>
        <v>8723.49</v>
      </c>
      <c r="O153" s="60">
        <v>6883</v>
      </c>
      <c r="P153" s="60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92"/>
    </row>
    <row r="154" spans="1:21" ht="22.5" customHeight="1" x14ac:dyDescent="0.25">
      <c r="A154" s="183"/>
      <c r="B154" s="184"/>
      <c r="C154" s="91" t="s">
        <v>8</v>
      </c>
      <c r="D154" s="59">
        <f t="shared" si="102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115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92"/>
    </row>
    <row r="155" spans="1:21" ht="22.5" customHeight="1" x14ac:dyDescent="0.25">
      <c r="A155" s="177" t="s">
        <v>70</v>
      </c>
      <c r="B155" s="184" t="s">
        <v>126</v>
      </c>
      <c r="C155" s="91" t="s">
        <v>4</v>
      </c>
      <c r="D155" s="59">
        <f t="shared" si="102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3">L158</f>
        <v>0</v>
      </c>
      <c r="M155" s="60">
        <f t="shared" si="103"/>
        <v>0</v>
      </c>
      <c r="N155" s="115">
        <f t="shared" si="103"/>
        <v>0</v>
      </c>
      <c r="O155" s="60">
        <f t="shared" ref="O155:T155" si="104">O158</f>
        <v>0</v>
      </c>
      <c r="P155" s="60">
        <f t="shared" si="104"/>
        <v>0</v>
      </c>
      <c r="Q155" s="60">
        <f t="shared" si="104"/>
        <v>0</v>
      </c>
      <c r="R155" s="60">
        <f t="shared" si="104"/>
        <v>0</v>
      </c>
      <c r="S155" s="60">
        <f t="shared" si="104"/>
        <v>0</v>
      </c>
      <c r="T155" s="60">
        <f t="shared" si="104"/>
        <v>0</v>
      </c>
      <c r="U155" s="192"/>
    </row>
    <row r="156" spans="1:21" ht="22.5" customHeight="1" x14ac:dyDescent="0.25">
      <c r="A156" s="178"/>
      <c r="B156" s="184"/>
      <c r="C156" s="91" t="s">
        <v>5</v>
      </c>
      <c r="D156" s="59">
        <f t="shared" si="102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115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192"/>
    </row>
    <row r="157" spans="1:21" ht="22.5" customHeight="1" x14ac:dyDescent="0.25">
      <c r="A157" s="178"/>
      <c r="B157" s="184"/>
      <c r="C157" s="91" t="s">
        <v>6</v>
      </c>
      <c r="D157" s="59">
        <f t="shared" si="102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115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92"/>
    </row>
    <row r="158" spans="1:21" ht="22.5" customHeight="1" x14ac:dyDescent="0.25">
      <c r="A158" s="178"/>
      <c r="B158" s="184"/>
      <c r="C158" s="91" t="s">
        <v>7</v>
      </c>
      <c r="D158" s="59">
        <f t="shared" si="102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115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92"/>
    </row>
    <row r="159" spans="1:21" ht="22.5" customHeight="1" x14ac:dyDescent="0.25">
      <c r="A159" s="179"/>
      <c r="B159" s="184"/>
      <c r="C159" s="91" t="s">
        <v>8</v>
      </c>
      <c r="D159" s="59">
        <f t="shared" si="102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115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92"/>
    </row>
    <row r="160" spans="1:21" ht="22.5" customHeight="1" x14ac:dyDescent="0.25">
      <c r="A160" s="183" t="s">
        <v>71</v>
      </c>
      <c r="B160" s="184" t="s">
        <v>31</v>
      </c>
      <c r="C160" s="91" t="s">
        <v>4</v>
      </c>
      <c r="D160" s="59">
        <f t="shared" si="102"/>
        <v>1494.201</v>
      </c>
      <c r="E160" s="60">
        <f>SUM(E161:E164)</f>
        <v>139.52799999999999</v>
      </c>
      <c r="F160" s="60">
        <f t="shared" ref="F160:N160" si="105">SUM(F161:F164)</f>
        <v>660.79</v>
      </c>
      <c r="G160" s="60">
        <f t="shared" si="105"/>
        <v>0</v>
      </c>
      <c r="H160" s="60">
        <f t="shared" si="105"/>
        <v>490.03300000000002</v>
      </c>
      <c r="I160" s="60">
        <f t="shared" si="105"/>
        <v>0</v>
      </c>
      <c r="J160" s="60">
        <f t="shared" si="105"/>
        <v>0</v>
      </c>
      <c r="K160" s="60">
        <f t="shared" si="105"/>
        <v>0</v>
      </c>
      <c r="L160" s="60">
        <f t="shared" si="105"/>
        <v>0</v>
      </c>
      <c r="M160" s="60">
        <f t="shared" si="105"/>
        <v>0</v>
      </c>
      <c r="N160" s="114">
        <f t="shared" si="105"/>
        <v>203.85</v>
      </c>
      <c r="O160" s="60">
        <f t="shared" ref="O160:T160" si="106">SUM(O161:O164)</f>
        <v>0</v>
      </c>
      <c r="P160" s="60">
        <f t="shared" si="106"/>
        <v>0</v>
      </c>
      <c r="Q160" s="60">
        <f t="shared" si="106"/>
        <v>0</v>
      </c>
      <c r="R160" s="60">
        <f t="shared" si="106"/>
        <v>0</v>
      </c>
      <c r="S160" s="60">
        <f t="shared" si="106"/>
        <v>0</v>
      </c>
      <c r="T160" s="60">
        <f t="shared" si="106"/>
        <v>0</v>
      </c>
      <c r="U160" s="192"/>
    </row>
    <row r="161" spans="1:21" ht="22.5" customHeight="1" x14ac:dyDescent="0.25">
      <c r="A161" s="183"/>
      <c r="B161" s="184"/>
      <c r="C161" s="91" t="s">
        <v>5</v>
      </c>
      <c r="D161" s="59">
        <f t="shared" si="102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115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192"/>
    </row>
    <row r="162" spans="1:21" ht="22.5" customHeight="1" x14ac:dyDescent="0.25">
      <c r="A162" s="183"/>
      <c r="B162" s="184"/>
      <c r="C162" s="91" t="s">
        <v>6</v>
      </c>
      <c r="D162" s="59">
        <f t="shared" si="102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115">
        <v>0</v>
      </c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60">
        <v>0</v>
      </c>
      <c r="U162" s="192"/>
    </row>
    <row r="163" spans="1:21" ht="22.5" customHeight="1" x14ac:dyDescent="0.25">
      <c r="A163" s="183"/>
      <c r="B163" s="184"/>
      <c r="C163" s="91" t="s">
        <v>7</v>
      </c>
      <c r="D163" s="59">
        <f t="shared" si="102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115">
        <v>203.85</v>
      </c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60">
        <v>0</v>
      </c>
      <c r="U163" s="192"/>
    </row>
    <row r="164" spans="1:21" ht="22.5" customHeight="1" x14ac:dyDescent="0.25">
      <c r="A164" s="183"/>
      <c r="B164" s="184"/>
      <c r="C164" s="91" t="s">
        <v>8</v>
      </c>
      <c r="D164" s="59">
        <f t="shared" si="102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115">
        <v>0</v>
      </c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60">
        <v>0</v>
      </c>
      <c r="U164" s="192"/>
    </row>
    <row r="165" spans="1:21" ht="22.5" customHeight="1" x14ac:dyDescent="0.25">
      <c r="A165" s="183" t="s">
        <v>95</v>
      </c>
      <c r="B165" s="184" t="s">
        <v>15</v>
      </c>
      <c r="C165" s="91" t="s">
        <v>4</v>
      </c>
      <c r="D165" s="59">
        <f t="shared" si="102"/>
        <v>368.452</v>
      </c>
      <c r="E165" s="60">
        <f t="shared" ref="E165:N165" si="107">E166+E167+E168+E169</f>
        <v>0</v>
      </c>
      <c r="F165" s="60">
        <f t="shared" si="107"/>
        <v>0</v>
      </c>
      <c r="G165" s="60">
        <f t="shared" si="107"/>
        <v>368.452</v>
      </c>
      <c r="H165" s="60">
        <f t="shared" si="107"/>
        <v>0</v>
      </c>
      <c r="I165" s="60">
        <f t="shared" si="107"/>
        <v>0</v>
      </c>
      <c r="J165" s="60">
        <f t="shared" si="107"/>
        <v>0</v>
      </c>
      <c r="K165" s="60">
        <f t="shared" si="107"/>
        <v>0</v>
      </c>
      <c r="L165" s="60">
        <f t="shared" si="107"/>
        <v>0</v>
      </c>
      <c r="M165" s="60">
        <f t="shared" si="107"/>
        <v>0</v>
      </c>
      <c r="N165" s="115">
        <f t="shared" si="107"/>
        <v>0</v>
      </c>
      <c r="O165" s="60">
        <f t="shared" ref="O165:T165" si="108">O166+O167+O168+O169</f>
        <v>0</v>
      </c>
      <c r="P165" s="60">
        <f t="shared" si="108"/>
        <v>0</v>
      </c>
      <c r="Q165" s="60">
        <f t="shared" si="108"/>
        <v>0</v>
      </c>
      <c r="R165" s="60">
        <f t="shared" si="108"/>
        <v>0</v>
      </c>
      <c r="S165" s="60">
        <f t="shared" si="108"/>
        <v>0</v>
      </c>
      <c r="T165" s="60">
        <f t="shared" si="108"/>
        <v>0</v>
      </c>
      <c r="U165" s="192"/>
    </row>
    <row r="166" spans="1:21" ht="22.5" customHeight="1" x14ac:dyDescent="0.25">
      <c r="A166" s="183"/>
      <c r="B166" s="184"/>
      <c r="C166" s="91" t="s">
        <v>5</v>
      </c>
      <c r="D166" s="59">
        <f t="shared" si="102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115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92"/>
    </row>
    <row r="167" spans="1:21" ht="22.5" customHeight="1" x14ac:dyDescent="0.25">
      <c r="A167" s="183"/>
      <c r="B167" s="184"/>
      <c r="C167" s="91" t="s">
        <v>6</v>
      </c>
      <c r="D167" s="59">
        <f t="shared" si="102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115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92"/>
    </row>
    <row r="168" spans="1:21" ht="22.5" customHeight="1" x14ac:dyDescent="0.25">
      <c r="A168" s="183"/>
      <c r="B168" s="184"/>
      <c r="C168" s="91" t="s">
        <v>7</v>
      </c>
      <c r="D168" s="59">
        <f t="shared" si="102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115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92"/>
    </row>
    <row r="169" spans="1:21" ht="22.5" customHeight="1" x14ac:dyDescent="0.25">
      <c r="A169" s="183"/>
      <c r="B169" s="184"/>
      <c r="C169" s="91" t="s">
        <v>8</v>
      </c>
      <c r="D169" s="59">
        <f t="shared" si="102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115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92"/>
    </row>
    <row r="170" spans="1:21" ht="22.5" customHeight="1" x14ac:dyDescent="0.25">
      <c r="A170" s="183" t="s">
        <v>102</v>
      </c>
      <c r="B170" s="184" t="s">
        <v>294</v>
      </c>
      <c r="C170" s="91" t="s">
        <v>4</v>
      </c>
      <c r="D170" s="59">
        <f t="shared" si="102"/>
        <v>0</v>
      </c>
      <c r="E170" s="60">
        <f t="shared" ref="E170:N170" si="109">E171+E172+E173+E174</f>
        <v>0</v>
      </c>
      <c r="F170" s="60">
        <f t="shared" si="109"/>
        <v>0</v>
      </c>
      <c r="G170" s="60">
        <f t="shared" si="109"/>
        <v>0</v>
      </c>
      <c r="H170" s="60">
        <f t="shared" si="109"/>
        <v>0</v>
      </c>
      <c r="I170" s="60">
        <f t="shared" si="109"/>
        <v>0</v>
      </c>
      <c r="J170" s="60">
        <f t="shared" si="109"/>
        <v>0</v>
      </c>
      <c r="K170" s="60">
        <f t="shared" si="109"/>
        <v>0</v>
      </c>
      <c r="L170" s="60">
        <f t="shared" si="109"/>
        <v>0</v>
      </c>
      <c r="M170" s="60">
        <f t="shared" si="109"/>
        <v>0</v>
      </c>
      <c r="N170" s="115">
        <f t="shared" si="109"/>
        <v>0</v>
      </c>
      <c r="O170" s="60">
        <f t="shared" ref="O170:T170" si="110">O171+O172+O173+O174</f>
        <v>0</v>
      </c>
      <c r="P170" s="60">
        <f t="shared" si="110"/>
        <v>0</v>
      </c>
      <c r="Q170" s="60">
        <f t="shared" si="110"/>
        <v>0</v>
      </c>
      <c r="R170" s="60">
        <f t="shared" si="110"/>
        <v>0</v>
      </c>
      <c r="S170" s="60">
        <f t="shared" si="110"/>
        <v>0</v>
      </c>
      <c r="T170" s="60">
        <f t="shared" si="110"/>
        <v>0</v>
      </c>
      <c r="U170" s="192"/>
    </row>
    <row r="171" spans="1:21" ht="22.5" customHeight="1" x14ac:dyDescent="0.25">
      <c r="A171" s="183"/>
      <c r="B171" s="184"/>
      <c r="C171" s="91" t="s">
        <v>5</v>
      </c>
      <c r="D171" s="59">
        <f t="shared" si="102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115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92"/>
    </row>
    <row r="172" spans="1:21" ht="22.5" customHeight="1" x14ac:dyDescent="0.25">
      <c r="A172" s="183"/>
      <c r="B172" s="184"/>
      <c r="C172" s="91" t="s">
        <v>6</v>
      </c>
      <c r="D172" s="59">
        <f t="shared" si="102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115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92"/>
    </row>
    <row r="173" spans="1:21" ht="22.5" customHeight="1" x14ac:dyDescent="0.25">
      <c r="A173" s="183"/>
      <c r="B173" s="184"/>
      <c r="C173" s="91" t="s">
        <v>7</v>
      </c>
      <c r="D173" s="59">
        <f t="shared" si="102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115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92"/>
    </row>
    <row r="174" spans="1:21" ht="22.5" customHeight="1" x14ac:dyDescent="0.25">
      <c r="A174" s="183"/>
      <c r="B174" s="184"/>
      <c r="C174" s="91" t="s">
        <v>8</v>
      </c>
      <c r="D174" s="59">
        <f t="shared" si="102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115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92"/>
    </row>
    <row r="175" spans="1:21" s="1" customFormat="1" ht="22.5" customHeight="1" x14ac:dyDescent="0.25">
      <c r="A175" s="186" t="s">
        <v>105</v>
      </c>
      <c r="B175" s="187" t="s">
        <v>107</v>
      </c>
      <c r="C175" s="90" t="s">
        <v>4</v>
      </c>
      <c r="D175" s="59">
        <f t="shared" si="102"/>
        <v>8696.4269999999997</v>
      </c>
      <c r="E175" s="59">
        <f>E176+E177+E178+E179</f>
        <v>0</v>
      </c>
      <c r="F175" s="59">
        <f t="shared" ref="F175:T175" si="111">F176+F177+F178+F179</f>
        <v>0</v>
      </c>
      <c r="G175" s="59">
        <f t="shared" si="111"/>
        <v>0</v>
      </c>
      <c r="H175" s="59">
        <f t="shared" si="111"/>
        <v>0</v>
      </c>
      <c r="I175" s="59">
        <f t="shared" si="111"/>
        <v>4470.7800000000007</v>
      </c>
      <c r="J175" s="59">
        <f t="shared" si="111"/>
        <v>0</v>
      </c>
      <c r="K175" s="59">
        <f t="shared" si="111"/>
        <v>1278.1300000000001</v>
      </c>
      <c r="L175" s="59">
        <f t="shared" si="111"/>
        <v>641.03800000000001</v>
      </c>
      <c r="M175" s="59">
        <f t="shared" si="111"/>
        <v>880.5</v>
      </c>
      <c r="N175" s="114">
        <f t="shared" si="111"/>
        <v>1425.979</v>
      </c>
      <c r="O175" s="59">
        <f t="shared" si="111"/>
        <v>0</v>
      </c>
      <c r="P175" s="59">
        <f t="shared" si="111"/>
        <v>0</v>
      </c>
      <c r="Q175" s="59">
        <f t="shared" si="111"/>
        <v>0</v>
      </c>
      <c r="R175" s="59">
        <f t="shared" si="111"/>
        <v>0</v>
      </c>
      <c r="S175" s="59">
        <f t="shared" si="111"/>
        <v>0</v>
      </c>
      <c r="T175" s="59">
        <f t="shared" si="111"/>
        <v>0</v>
      </c>
      <c r="U175" s="192"/>
    </row>
    <row r="176" spans="1:21" s="1" customFormat="1" ht="22.5" customHeight="1" x14ac:dyDescent="0.25">
      <c r="A176" s="186"/>
      <c r="B176" s="187"/>
      <c r="C176" s="90" t="s">
        <v>5</v>
      </c>
      <c r="D176" s="59">
        <f t="shared" si="102"/>
        <v>0</v>
      </c>
      <c r="E176" s="59">
        <f>E181+E186</f>
        <v>0</v>
      </c>
      <c r="F176" s="59">
        <f t="shared" ref="F176:T176" si="112">F181+F186</f>
        <v>0</v>
      </c>
      <c r="G176" s="59">
        <f t="shared" si="112"/>
        <v>0</v>
      </c>
      <c r="H176" s="59">
        <f t="shared" si="112"/>
        <v>0</v>
      </c>
      <c r="I176" s="59">
        <f t="shared" si="112"/>
        <v>0</v>
      </c>
      <c r="J176" s="59">
        <f t="shared" si="112"/>
        <v>0</v>
      </c>
      <c r="K176" s="59">
        <f t="shared" si="112"/>
        <v>0</v>
      </c>
      <c r="L176" s="59">
        <f t="shared" si="112"/>
        <v>0</v>
      </c>
      <c r="M176" s="59">
        <f t="shared" si="112"/>
        <v>0</v>
      </c>
      <c r="N176" s="114">
        <f t="shared" si="112"/>
        <v>0</v>
      </c>
      <c r="O176" s="59">
        <f t="shared" si="112"/>
        <v>0</v>
      </c>
      <c r="P176" s="59">
        <f t="shared" si="112"/>
        <v>0</v>
      </c>
      <c r="Q176" s="59">
        <f t="shared" si="112"/>
        <v>0</v>
      </c>
      <c r="R176" s="59">
        <f t="shared" si="112"/>
        <v>0</v>
      </c>
      <c r="S176" s="59">
        <f t="shared" si="112"/>
        <v>0</v>
      </c>
      <c r="T176" s="59">
        <f t="shared" si="112"/>
        <v>0</v>
      </c>
      <c r="U176" s="192"/>
    </row>
    <row r="177" spans="1:21" s="1" customFormat="1" ht="22.5" customHeight="1" x14ac:dyDescent="0.25">
      <c r="A177" s="186"/>
      <c r="B177" s="187"/>
      <c r="C177" s="90" t="s">
        <v>6</v>
      </c>
      <c r="D177" s="59">
        <f t="shared" si="102"/>
        <v>4023.7020000000002</v>
      </c>
      <c r="E177" s="59">
        <f>E182+E187</f>
        <v>0</v>
      </c>
      <c r="F177" s="59">
        <f t="shared" ref="F177:T177" si="113">F182+F187</f>
        <v>0</v>
      </c>
      <c r="G177" s="59">
        <f t="shared" si="113"/>
        <v>0</v>
      </c>
      <c r="H177" s="59">
        <f t="shared" si="113"/>
        <v>0</v>
      </c>
      <c r="I177" s="59">
        <f t="shared" si="113"/>
        <v>4023.7020000000002</v>
      </c>
      <c r="J177" s="59">
        <f t="shared" si="113"/>
        <v>0</v>
      </c>
      <c r="K177" s="59">
        <f t="shared" si="113"/>
        <v>0</v>
      </c>
      <c r="L177" s="59">
        <f t="shared" si="113"/>
        <v>0</v>
      </c>
      <c r="M177" s="59">
        <f t="shared" si="113"/>
        <v>0</v>
      </c>
      <c r="N177" s="114">
        <f t="shared" si="113"/>
        <v>0</v>
      </c>
      <c r="O177" s="59">
        <f t="shared" si="113"/>
        <v>0</v>
      </c>
      <c r="P177" s="59">
        <f t="shared" si="113"/>
        <v>0</v>
      </c>
      <c r="Q177" s="59">
        <f t="shared" si="113"/>
        <v>0</v>
      </c>
      <c r="R177" s="59">
        <f t="shared" si="113"/>
        <v>0</v>
      </c>
      <c r="S177" s="59">
        <f t="shared" si="113"/>
        <v>0</v>
      </c>
      <c r="T177" s="59">
        <f t="shared" si="113"/>
        <v>0</v>
      </c>
      <c r="U177" s="192"/>
    </row>
    <row r="178" spans="1:21" s="1" customFormat="1" ht="22.5" customHeight="1" x14ac:dyDescent="0.25">
      <c r="A178" s="186"/>
      <c r="B178" s="187"/>
      <c r="C178" s="90" t="s">
        <v>7</v>
      </c>
      <c r="D178" s="59">
        <f t="shared" si="102"/>
        <v>4672.7250000000004</v>
      </c>
      <c r="E178" s="59">
        <f>E183+E188</f>
        <v>0</v>
      </c>
      <c r="F178" s="59">
        <f t="shared" ref="F178:T178" si="114">F183+F188</f>
        <v>0</v>
      </c>
      <c r="G178" s="59">
        <f t="shared" si="114"/>
        <v>0</v>
      </c>
      <c r="H178" s="59">
        <f t="shared" si="114"/>
        <v>0</v>
      </c>
      <c r="I178" s="59">
        <f t="shared" si="114"/>
        <v>447.07799999999997</v>
      </c>
      <c r="J178" s="59">
        <f t="shared" si="114"/>
        <v>0</v>
      </c>
      <c r="K178" s="59">
        <f t="shared" si="114"/>
        <v>1278.1300000000001</v>
      </c>
      <c r="L178" s="59">
        <f t="shared" si="114"/>
        <v>641.03800000000001</v>
      </c>
      <c r="M178" s="59">
        <f t="shared" si="114"/>
        <v>880.5</v>
      </c>
      <c r="N178" s="114">
        <f t="shared" si="114"/>
        <v>1425.979</v>
      </c>
      <c r="O178" s="59">
        <f t="shared" si="114"/>
        <v>0</v>
      </c>
      <c r="P178" s="59">
        <f t="shared" si="114"/>
        <v>0</v>
      </c>
      <c r="Q178" s="59">
        <f t="shared" si="114"/>
        <v>0</v>
      </c>
      <c r="R178" s="59">
        <f t="shared" si="114"/>
        <v>0</v>
      </c>
      <c r="S178" s="59">
        <f t="shared" si="114"/>
        <v>0</v>
      </c>
      <c r="T178" s="59">
        <f t="shared" si="114"/>
        <v>0</v>
      </c>
      <c r="U178" s="192"/>
    </row>
    <row r="179" spans="1:21" s="1" customFormat="1" ht="22.5" customHeight="1" x14ac:dyDescent="0.25">
      <c r="A179" s="186"/>
      <c r="B179" s="187"/>
      <c r="C179" s="90" t="s">
        <v>8</v>
      </c>
      <c r="D179" s="59">
        <f t="shared" si="102"/>
        <v>0</v>
      </c>
      <c r="E179" s="59">
        <f>E184+E189</f>
        <v>0</v>
      </c>
      <c r="F179" s="59">
        <f t="shared" ref="F179:T179" si="115">F184+F189</f>
        <v>0</v>
      </c>
      <c r="G179" s="59">
        <f t="shared" si="115"/>
        <v>0</v>
      </c>
      <c r="H179" s="59">
        <f t="shared" si="115"/>
        <v>0</v>
      </c>
      <c r="I179" s="59">
        <f t="shared" si="115"/>
        <v>0</v>
      </c>
      <c r="J179" s="59">
        <f t="shared" si="115"/>
        <v>0</v>
      </c>
      <c r="K179" s="59">
        <f t="shared" si="115"/>
        <v>0</v>
      </c>
      <c r="L179" s="59">
        <f t="shared" si="115"/>
        <v>0</v>
      </c>
      <c r="M179" s="59">
        <f t="shared" si="115"/>
        <v>0</v>
      </c>
      <c r="N179" s="114">
        <f t="shared" si="115"/>
        <v>0</v>
      </c>
      <c r="O179" s="59">
        <f t="shared" si="115"/>
        <v>0</v>
      </c>
      <c r="P179" s="59">
        <f t="shared" si="115"/>
        <v>0</v>
      </c>
      <c r="Q179" s="59">
        <f t="shared" si="115"/>
        <v>0</v>
      </c>
      <c r="R179" s="59">
        <f t="shared" si="115"/>
        <v>0</v>
      </c>
      <c r="S179" s="59">
        <f t="shared" si="115"/>
        <v>0</v>
      </c>
      <c r="T179" s="59">
        <f t="shared" si="115"/>
        <v>0</v>
      </c>
      <c r="U179" s="192"/>
    </row>
    <row r="180" spans="1:21" ht="22.5" customHeight="1" x14ac:dyDescent="0.25">
      <c r="A180" s="177" t="s">
        <v>106</v>
      </c>
      <c r="B180" s="180" t="s">
        <v>103</v>
      </c>
      <c r="C180" s="91" t="s">
        <v>4</v>
      </c>
      <c r="D180" s="59">
        <f t="shared" si="102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115">
        <v>0</v>
      </c>
      <c r="O180" s="60">
        <v>0</v>
      </c>
      <c r="P180" s="60">
        <v>0</v>
      </c>
      <c r="Q180" s="60">
        <v>0</v>
      </c>
      <c r="R180" s="60">
        <v>0</v>
      </c>
      <c r="S180" s="60">
        <v>0</v>
      </c>
      <c r="T180" s="60">
        <v>0</v>
      </c>
      <c r="U180" s="192"/>
    </row>
    <row r="181" spans="1:21" ht="22.5" customHeight="1" x14ac:dyDescent="0.25">
      <c r="A181" s="170"/>
      <c r="B181" s="181"/>
      <c r="C181" s="91" t="s">
        <v>5</v>
      </c>
      <c r="D181" s="59">
        <f t="shared" si="102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115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192"/>
    </row>
    <row r="182" spans="1:21" ht="22.5" customHeight="1" x14ac:dyDescent="0.25">
      <c r="A182" s="170"/>
      <c r="B182" s="181"/>
      <c r="C182" s="91" t="s">
        <v>6</v>
      </c>
      <c r="D182" s="59">
        <f t="shared" si="102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115">
        <v>0</v>
      </c>
      <c r="O182" s="60">
        <v>0</v>
      </c>
      <c r="P182" s="60">
        <v>0</v>
      </c>
      <c r="Q182" s="60">
        <v>0</v>
      </c>
      <c r="R182" s="60">
        <v>0</v>
      </c>
      <c r="S182" s="60">
        <v>0</v>
      </c>
      <c r="T182" s="60">
        <v>0</v>
      </c>
      <c r="U182" s="192"/>
    </row>
    <row r="183" spans="1:21" ht="22.5" customHeight="1" x14ac:dyDescent="0.25">
      <c r="A183" s="170"/>
      <c r="B183" s="181"/>
      <c r="C183" s="91" t="s">
        <v>7</v>
      </c>
      <c r="D183" s="59">
        <f t="shared" si="102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115">
        <v>1425.979</v>
      </c>
      <c r="O183" s="60">
        <v>0</v>
      </c>
      <c r="P183" s="60">
        <v>0</v>
      </c>
      <c r="Q183" s="60">
        <v>0</v>
      </c>
      <c r="R183" s="60">
        <v>0</v>
      </c>
      <c r="S183" s="60">
        <v>0</v>
      </c>
      <c r="T183" s="60">
        <v>0</v>
      </c>
      <c r="U183" s="192"/>
    </row>
    <row r="184" spans="1:21" ht="22.5" customHeight="1" x14ac:dyDescent="0.25">
      <c r="A184" s="196"/>
      <c r="B184" s="182"/>
      <c r="C184" s="91" t="s">
        <v>8</v>
      </c>
      <c r="D184" s="59">
        <f t="shared" si="102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115">
        <v>0</v>
      </c>
      <c r="O184" s="60">
        <v>0</v>
      </c>
      <c r="P184" s="60">
        <v>0</v>
      </c>
      <c r="Q184" s="60">
        <v>0</v>
      </c>
      <c r="R184" s="60">
        <v>0</v>
      </c>
      <c r="S184" s="60">
        <v>0</v>
      </c>
      <c r="T184" s="60">
        <v>0</v>
      </c>
      <c r="U184" s="192"/>
    </row>
    <row r="185" spans="1:21" ht="22.5" customHeight="1" x14ac:dyDescent="0.25">
      <c r="A185" s="183" t="s">
        <v>208</v>
      </c>
      <c r="B185" s="184" t="s">
        <v>108</v>
      </c>
      <c r="C185" s="91" t="s">
        <v>4</v>
      </c>
      <c r="D185" s="59">
        <f t="shared" si="102"/>
        <v>4470.7800000000007</v>
      </c>
      <c r="E185" s="60">
        <f>E186+E187+E188+E189</f>
        <v>0</v>
      </c>
      <c r="F185" s="60">
        <f t="shared" ref="F185:I185" si="116">F186+F187+F188+F189</f>
        <v>0</v>
      </c>
      <c r="G185" s="60">
        <f t="shared" si="116"/>
        <v>0</v>
      </c>
      <c r="H185" s="60">
        <f t="shared" si="116"/>
        <v>0</v>
      </c>
      <c r="I185" s="60">
        <f t="shared" si="116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115">
        <v>0</v>
      </c>
      <c r="O185" s="60">
        <v>0</v>
      </c>
      <c r="P185" s="60">
        <v>0</v>
      </c>
      <c r="Q185" s="60">
        <v>0</v>
      </c>
      <c r="R185" s="60">
        <v>0</v>
      </c>
      <c r="S185" s="60">
        <v>0</v>
      </c>
      <c r="T185" s="60">
        <v>0</v>
      </c>
      <c r="U185" s="192"/>
    </row>
    <row r="186" spans="1:21" ht="22.5" customHeight="1" x14ac:dyDescent="0.25">
      <c r="A186" s="183"/>
      <c r="B186" s="184"/>
      <c r="C186" s="91" t="s">
        <v>5</v>
      </c>
      <c r="D186" s="59">
        <f t="shared" si="102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115">
        <v>0</v>
      </c>
      <c r="O186" s="60">
        <v>0</v>
      </c>
      <c r="P186" s="60">
        <v>0</v>
      </c>
      <c r="Q186" s="60">
        <v>0</v>
      </c>
      <c r="R186" s="60">
        <v>0</v>
      </c>
      <c r="S186" s="60">
        <v>0</v>
      </c>
      <c r="T186" s="60">
        <v>0</v>
      </c>
      <c r="U186" s="192"/>
    </row>
    <row r="187" spans="1:21" ht="22.5" customHeight="1" x14ac:dyDescent="0.25">
      <c r="A187" s="183"/>
      <c r="B187" s="184"/>
      <c r="C187" s="91" t="s">
        <v>6</v>
      </c>
      <c r="D187" s="59">
        <f t="shared" si="102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115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192"/>
    </row>
    <row r="188" spans="1:21" ht="22.5" customHeight="1" x14ac:dyDescent="0.25">
      <c r="A188" s="183"/>
      <c r="B188" s="184"/>
      <c r="C188" s="91" t="s">
        <v>7</v>
      </c>
      <c r="D188" s="59">
        <f t="shared" si="102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115">
        <v>0</v>
      </c>
      <c r="O188" s="60">
        <v>0</v>
      </c>
      <c r="P188" s="60">
        <v>0</v>
      </c>
      <c r="Q188" s="60">
        <v>0</v>
      </c>
      <c r="R188" s="60">
        <v>0</v>
      </c>
      <c r="S188" s="60">
        <v>0</v>
      </c>
      <c r="T188" s="60">
        <v>0</v>
      </c>
      <c r="U188" s="192"/>
    </row>
    <row r="189" spans="1:21" ht="22.5" customHeight="1" x14ac:dyDescent="0.25">
      <c r="A189" s="183"/>
      <c r="B189" s="184"/>
      <c r="C189" s="91" t="s">
        <v>8</v>
      </c>
      <c r="D189" s="59">
        <f t="shared" si="102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115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194"/>
    </row>
    <row r="190" spans="1:21" s="1" customFormat="1" ht="22.5" customHeight="1" x14ac:dyDescent="0.25">
      <c r="A190" s="186" t="s">
        <v>227</v>
      </c>
      <c r="B190" s="174" t="s">
        <v>244</v>
      </c>
      <c r="C190" s="90" t="s">
        <v>4</v>
      </c>
      <c r="D190" s="59">
        <f t="shared" si="102"/>
        <v>39</v>
      </c>
      <c r="E190" s="59">
        <f>E191+E192+E193+E194</f>
        <v>0</v>
      </c>
      <c r="F190" s="59">
        <f t="shared" ref="F190:T190" si="117">F191+F192+F193+F194</f>
        <v>0</v>
      </c>
      <c r="G190" s="59">
        <f t="shared" si="117"/>
        <v>0</v>
      </c>
      <c r="H190" s="59">
        <f t="shared" si="117"/>
        <v>0</v>
      </c>
      <c r="I190" s="59">
        <f t="shared" si="117"/>
        <v>0</v>
      </c>
      <c r="J190" s="59">
        <f t="shared" si="117"/>
        <v>0</v>
      </c>
      <c r="K190" s="59">
        <f t="shared" si="117"/>
        <v>39</v>
      </c>
      <c r="L190" s="59">
        <f t="shared" si="117"/>
        <v>0</v>
      </c>
      <c r="M190" s="59">
        <f t="shared" si="117"/>
        <v>0</v>
      </c>
      <c r="N190" s="114">
        <f t="shared" si="117"/>
        <v>0</v>
      </c>
      <c r="O190" s="59">
        <f t="shared" si="117"/>
        <v>0</v>
      </c>
      <c r="P190" s="59">
        <f t="shared" si="117"/>
        <v>0</v>
      </c>
      <c r="Q190" s="59">
        <f t="shared" si="117"/>
        <v>0</v>
      </c>
      <c r="R190" s="59">
        <f t="shared" si="117"/>
        <v>0</v>
      </c>
      <c r="S190" s="59">
        <f t="shared" si="117"/>
        <v>0</v>
      </c>
      <c r="T190" s="59">
        <f t="shared" si="117"/>
        <v>0</v>
      </c>
      <c r="U190" s="94"/>
    </row>
    <row r="191" spans="1:21" s="1" customFormat="1" ht="22.5" customHeight="1" x14ac:dyDescent="0.25">
      <c r="A191" s="186"/>
      <c r="B191" s="175"/>
      <c r="C191" s="90" t="s">
        <v>5</v>
      </c>
      <c r="D191" s="59">
        <f t="shared" si="102"/>
        <v>0</v>
      </c>
      <c r="E191" s="59">
        <f>E196</f>
        <v>0</v>
      </c>
      <c r="F191" s="59">
        <f t="shared" ref="F191:T191" si="118">F196</f>
        <v>0</v>
      </c>
      <c r="G191" s="59">
        <f t="shared" si="118"/>
        <v>0</v>
      </c>
      <c r="H191" s="59">
        <f t="shared" si="118"/>
        <v>0</v>
      </c>
      <c r="I191" s="59">
        <f t="shared" si="118"/>
        <v>0</v>
      </c>
      <c r="J191" s="59">
        <f t="shared" si="118"/>
        <v>0</v>
      </c>
      <c r="K191" s="59">
        <f t="shared" si="118"/>
        <v>0</v>
      </c>
      <c r="L191" s="59">
        <f t="shared" si="118"/>
        <v>0</v>
      </c>
      <c r="M191" s="59">
        <f t="shared" si="118"/>
        <v>0</v>
      </c>
      <c r="N191" s="114">
        <f t="shared" si="118"/>
        <v>0</v>
      </c>
      <c r="O191" s="59">
        <f t="shared" si="118"/>
        <v>0</v>
      </c>
      <c r="P191" s="59">
        <f t="shared" si="118"/>
        <v>0</v>
      </c>
      <c r="Q191" s="59">
        <f t="shared" si="118"/>
        <v>0</v>
      </c>
      <c r="R191" s="59">
        <f t="shared" si="118"/>
        <v>0</v>
      </c>
      <c r="S191" s="59">
        <f t="shared" si="118"/>
        <v>0</v>
      </c>
      <c r="T191" s="59">
        <f t="shared" si="118"/>
        <v>0</v>
      </c>
      <c r="U191" s="94"/>
    </row>
    <row r="192" spans="1:21" s="1" customFormat="1" ht="22.5" customHeight="1" x14ac:dyDescent="0.25">
      <c r="A192" s="186"/>
      <c r="B192" s="175"/>
      <c r="C192" s="90" t="s">
        <v>6</v>
      </c>
      <c r="D192" s="59">
        <f t="shared" si="102"/>
        <v>0</v>
      </c>
      <c r="E192" s="59">
        <f>E197</f>
        <v>0</v>
      </c>
      <c r="F192" s="59">
        <f t="shared" ref="F192:T192" si="119">F197</f>
        <v>0</v>
      </c>
      <c r="G192" s="59">
        <f t="shared" si="119"/>
        <v>0</v>
      </c>
      <c r="H192" s="59">
        <f t="shared" si="119"/>
        <v>0</v>
      </c>
      <c r="I192" s="59">
        <f t="shared" si="119"/>
        <v>0</v>
      </c>
      <c r="J192" s="59">
        <f t="shared" si="119"/>
        <v>0</v>
      </c>
      <c r="K192" s="59">
        <f t="shared" si="119"/>
        <v>0</v>
      </c>
      <c r="L192" s="59">
        <f t="shared" si="119"/>
        <v>0</v>
      </c>
      <c r="M192" s="59">
        <f t="shared" si="119"/>
        <v>0</v>
      </c>
      <c r="N192" s="114">
        <f t="shared" si="119"/>
        <v>0</v>
      </c>
      <c r="O192" s="59">
        <f t="shared" si="119"/>
        <v>0</v>
      </c>
      <c r="P192" s="59">
        <f t="shared" si="119"/>
        <v>0</v>
      </c>
      <c r="Q192" s="59">
        <f t="shared" si="119"/>
        <v>0</v>
      </c>
      <c r="R192" s="59">
        <f t="shared" si="119"/>
        <v>0</v>
      </c>
      <c r="S192" s="59">
        <f t="shared" si="119"/>
        <v>0</v>
      </c>
      <c r="T192" s="59">
        <f t="shared" si="119"/>
        <v>0</v>
      </c>
      <c r="U192" s="94"/>
    </row>
    <row r="193" spans="1:21" s="1" customFormat="1" ht="22.5" customHeight="1" x14ac:dyDescent="0.25">
      <c r="A193" s="186"/>
      <c r="B193" s="175"/>
      <c r="C193" s="90" t="s">
        <v>7</v>
      </c>
      <c r="D193" s="59">
        <f t="shared" si="102"/>
        <v>39</v>
      </c>
      <c r="E193" s="59">
        <f>E198</f>
        <v>0</v>
      </c>
      <c r="F193" s="59">
        <f t="shared" ref="F193:T193" si="120">F198</f>
        <v>0</v>
      </c>
      <c r="G193" s="59">
        <f t="shared" si="120"/>
        <v>0</v>
      </c>
      <c r="H193" s="59">
        <f t="shared" si="120"/>
        <v>0</v>
      </c>
      <c r="I193" s="59">
        <f t="shared" si="120"/>
        <v>0</v>
      </c>
      <c r="J193" s="59">
        <f t="shared" si="120"/>
        <v>0</v>
      </c>
      <c r="K193" s="59">
        <f t="shared" si="120"/>
        <v>39</v>
      </c>
      <c r="L193" s="59">
        <f t="shared" si="120"/>
        <v>0</v>
      </c>
      <c r="M193" s="59">
        <f t="shared" si="120"/>
        <v>0</v>
      </c>
      <c r="N193" s="114">
        <f t="shared" si="120"/>
        <v>0</v>
      </c>
      <c r="O193" s="59">
        <f t="shared" si="120"/>
        <v>0</v>
      </c>
      <c r="P193" s="59">
        <f t="shared" si="120"/>
        <v>0</v>
      </c>
      <c r="Q193" s="59">
        <f t="shared" si="120"/>
        <v>0</v>
      </c>
      <c r="R193" s="59">
        <f t="shared" si="120"/>
        <v>0</v>
      </c>
      <c r="S193" s="59">
        <f t="shared" si="120"/>
        <v>0</v>
      </c>
      <c r="T193" s="59">
        <f t="shared" si="120"/>
        <v>0</v>
      </c>
      <c r="U193" s="94"/>
    </row>
    <row r="194" spans="1:21" s="1" customFormat="1" ht="22.5" customHeight="1" x14ac:dyDescent="0.25">
      <c r="A194" s="186"/>
      <c r="B194" s="176"/>
      <c r="C194" s="90" t="s">
        <v>8</v>
      </c>
      <c r="D194" s="59">
        <f t="shared" si="102"/>
        <v>0</v>
      </c>
      <c r="E194" s="59">
        <f>E199</f>
        <v>0</v>
      </c>
      <c r="F194" s="59">
        <f t="shared" ref="F194:T194" si="121">F199</f>
        <v>0</v>
      </c>
      <c r="G194" s="59">
        <f t="shared" si="121"/>
        <v>0</v>
      </c>
      <c r="H194" s="59">
        <f t="shared" si="121"/>
        <v>0</v>
      </c>
      <c r="I194" s="59">
        <f t="shared" si="121"/>
        <v>0</v>
      </c>
      <c r="J194" s="59">
        <f t="shared" si="121"/>
        <v>0</v>
      </c>
      <c r="K194" s="59">
        <f t="shared" si="121"/>
        <v>0</v>
      </c>
      <c r="L194" s="59">
        <f t="shared" si="121"/>
        <v>0</v>
      </c>
      <c r="M194" s="59">
        <f t="shared" si="121"/>
        <v>0</v>
      </c>
      <c r="N194" s="114">
        <f t="shared" si="121"/>
        <v>0</v>
      </c>
      <c r="O194" s="59">
        <f t="shared" si="121"/>
        <v>0</v>
      </c>
      <c r="P194" s="59">
        <f t="shared" si="121"/>
        <v>0</v>
      </c>
      <c r="Q194" s="59">
        <f t="shared" si="121"/>
        <v>0</v>
      </c>
      <c r="R194" s="59">
        <f t="shared" si="121"/>
        <v>0</v>
      </c>
      <c r="S194" s="59">
        <f t="shared" si="121"/>
        <v>0</v>
      </c>
      <c r="T194" s="59">
        <f t="shared" si="121"/>
        <v>0</v>
      </c>
      <c r="U194" s="94"/>
    </row>
    <row r="195" spans="1:21" ht="22.5" customHeight="1" x14ac:dyDescent="0.25">
      <c r="A195" s="183" t="s">
        <v>229</v>
      </c>
      <c r="B195" s="184" t="s">
        <v>224</v>
      </c>
      <c r="C195" s="91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2">F196+F197+F198+F199</f>
        <v>0</v>
      </c>
      <c r="G195" s="60">
        <f t="shared" si="122"/>
        <v>0</v>
      </c>
      <c r="H195" s="60">
        <f t="shared" si="122"/>
        <v>0</v>
      </c>
      <c r="I195" s="60">
        <f t="shared" si="122"/>
        <v>0</v>
      </c>
      <c r="J195" s="60">
        <f t="shared" si="122"/>
        <v>0</v>
      </c>
      <c r="K195" s="60">
        <f t="shared" si="122"/>
        <v>39</v>
      </c>
      <c r="L195" s="60">
        <f t="shared" si="122"/>
        <v>0</v>
      </c>
      <c r="M195" s="60">
        <f t="shared" si="122"/>
        <v>0</v>
      </c>
      <c r="N195" s="115">
        <f t="shared" si="122"/>
        <v>0</v>
      </c>
      <c r="O195" s="60">
        <f t="shared" si="122"/>
        <v>0</v>
      </c>
      <c r="P195" s="60">
        <f t="shared" si="122"/>
        <v>0</v>
      </c>
      <c r="Q195" s="60">
        <f t="shared" si="122"/>
        <v>0</v>
      </c>
      <c r="R195" s="60">
        <f t="shared" si="122"/>
        <v>0</v>
      </c>
      <c r="S195" s="60">
        <f t="shared" si="122"/>
        <v>0</v>
      </c>
      <c r="T195" s="60">
        <f t="shared" si="122"/>
        <v>0</v>
      </c>
      <c r="U195" s="95"/>
    </row>
    <row r="196" spans="1:21" ht="22.5" customHeight="1" x14ac:dyDescent="0.25">
      <c r="A196" s="183"/>
      <c r="B196" s="184"/>
      <c r="C196" s="91" t="s">
        <v>5</v>
      </c>
      <c r="D196" s="59">
        <f t="shared" si="102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115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95"/>
    </row>
    <row r="197" spans="1:21" ht="22.5" customHeight="1" x14ac:dyDescent="0.25">
      <c r="A197" s="183"/>
      <c r="B197" s="184"/>
      <c r="C197" s="91" t="s">
        <v>6</v>
      </c>
      <c r="D197" s="59">
        <f t="shared" si="102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115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95"/>
    </row>
    <row r="198" spans="1:21" ht="22.5" customHeight="1" x14ac:dyDescent="0.25">
      <c r="A198" s="183"/>
      <c r="B198" s="184"/>
      <c r="C198" s="91" t="s">
        <v>7</v>
      </c>
      <c r="D198" s="59">
        <f t="shared" si="102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115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95"/>
    </row>
    <row r="199" spans="1:21" ht="22.5" customHeight="1" x14ac:dyDescent="0.25">
      <c r="A199" s="183"/>
      <c r="B199" s="184"/>
      <c r="C199" s="91" t="s">
        <v>8</v>
      </c>
      <c r="D199" s="59">
        <f t="shared" si="102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115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95"/>
    </row>
    <row r="200" spans="1:21" s="1" customFormat="1" ht="22.5" customHeight="1" x14ac:dyDescent="0.25">
      <c r="A200" s="186" t="s">
        <v>284</v>
      </c>
      <c r="B200" s="174" t="s">
        <v>285</v>
      </c>
      <c r="C200" s="90" t="s">
        <v>4</v>
      </c>
      <c r="D200" s="59">
        <f t="shared" si="102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3">L201+L202+L203+L204</f>
        <v>0</v>
      </c>
      <c r="M200" s="59">
        <f t="shared" si="123"/>
        <v>4171.05</v>
      </c>
      <c r="N200" s="114">
        <f t="shared" si="123"/>
        <v>0</v>
      </c>
      <c r="O200" s="59">
        <f t="shared" ref="O200:T200" si="124">O201+O202+O203+O204</f>
        <v>0</v>
      </c>
      <c r="P200" s="59">
        <f t="shared" si="124"/>
        <v>0</v>
      </c>
      <c r="Q200" s="59">
        <f t="shared" si="124"/>
        <v>0</v>
      </c>
      <c r="R200" s="59">
        <f t="shared" si="124"/>
        <v>0</v>
      </c>
      <c r="S200" s="59">
        <f t="shared" si="124"/>
        <v>0</v>
      </c>
      <c r="T200" s="59">
        <f t="shared" si="124"/>
        <v>0</v>
      </c>
      <c r="U200" s="94"/>
    </row>
    <row r="201" spans="1:21" s="1" customFormat="1" ht="22.5" customHeight="1" x14ac:dyDescent="0.25">
      <c r="A201" s="186"/>
      <c r="B201" s="175"/>
      <c r="C201" s="90" t="s">
        <v>5</v>
      </c>
      <c r="D201" s="59">
        <f t="shared" si="102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114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94"/>
    </row>
    <row r="202" spans="1:21" s="1" customFormat="1" ht="22.5" customHeight="1" x14ac:dyDescent="0.25">
      <c r="A202" s="186"/>
      <c r="B202" s="175"/>
      <c r="C202" s="90" t="s">
        <v>6</v>
      </c>
      <c r="D202" s="59">
        <f t="shared" si="102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5">M207</f>
        <v>3962.5</v>
      </c>
      <c r="N202" s="114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94"/>
    </row>
    <row r="203" spans="1:21" s="1" customFormat="1" ht="22.5" customHeight="1" x14ac:dyDescent="0.25">
      <c r="A203" s="186"/>
      <c r="B203" s="175"/>
      <c r="C203" s="90" t="s">
        <v>7</v>
      </c>
      <c r="D203" s="59">
        <f t="shared" si="102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5"/>
        <v>0</v>
      </c>
      <c r="M203" s="59">
        <f>M208</f>
        <v>208.55</v>
      </c>
      <c r="N203" s="114">
        <f t="shared" si="125"/>
        <v>0</v>
      </c>
      <c r="O203" s="59">
        <f t="shared" ref="O203:T203" si="126">O208</f>
        <v>0</v>
      </c>
      <c r="P203" s="59">
        <f t="shared" si="126"/>
        <v>0</v>
      </c>
      <c r="Q203" s="59">
        <f t="shared" si="126"/>
        <v>0</v>
      </c>
      <c r="R203" s="59">
        <f t="shared" si="126"/>
        <v>0</v>
      </c>
      <c r="S203" s="59">
        <f t="shared" si="126"/>
        <v>0</v>
      </c>
      <c r="T203" s="59">
        <f t="shared" si="126"/>
        <v>0</v>
      </c>
      <c r="U203" s="94"/>
    </row>
    <row r="204" spans="1:21" s="1" customFormat="1" ht="22.5" customHeight="1" x14ac:dyDescent="0.25">
      <c r="A204" s="186"/>
      <c r="B204" s="176"/>
      <c r="C204" s="90" t="s">
        <v>8</v>
      </c>
      <c r="D204" s="59">
        <f t="shared" si="102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114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94"/>
    </row>
    <row r="205" spans="1:21" ht="22.5" customHeight="1" x14ac:dyDescent="0.25">
      <c r="A205" s="183" t="s">
        <v>286</v>
      </c>
      <c r="B205" s="184" t="s">
        <v>287</v>
      </c>
      <c r="C205" s="91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7">F206+F207+F208+F209</f>
        <v>0</v>
      </c>
      <c r="G205" s="60">
        <f t="shared" si="127"/>
        <v>0</v>
      </c>
      <c r="H205" s="60">
        <f t="shared" si="127"/>
        <v>0</v>
      </c>
      <c r="I205" s="60">
        <f t="shared" si="127"/>
        <v>0</v>
      </c>
      <c r="J205" s="60">
        <f t="shared" si="127"/>
        <v>0</v>
      </c>
      <c r="K205" s="60">
        <f t="shared" si="127"/>
        <v>0</v>
      </c>
      <c r="L205" s="60">
        <f t="shared" si="127"/>
        <v>0</v>
      </c>
      <c r="M205" s="60">
        <f t="shared" si="127"/>
        <v>4171.05</v>
      </c>
      <c r="N205" s="115">
        <f t="shared" si="127"/>
        <v>0</v>
      </c>
      <c r="O205" s="60">
        <f t="shared" si="127"/>
        <v>0</v>
      </c>
      <c r="P205" s="60">
        <f t="shared" si="127"/>
        <v>0</v>
      </c>
      <c r="Q205" s="60">
        <f t="shared" si="127"/>
        <v>0</v>
      </c>
      <c r="R205" s="60">
        <f t="shared" si="127"/>
        <v>0</v>
      </c>
      <c r="S205" s="60">
        <f t="shared" si="127"/>
        <v>0</v>
      </c>
      <c r="T205" s="60">
        <f t="shared" si="127"/>
        <v>0</v>
      </c>
      <c r="U205" s="95"/>
    </row>
    <row r="206" spans="1:21" ht="22.5" customHeight="1" x14ac:dyDescent="0.25">
      <c r="A206" s="183"/>
      <c r="B206" s="184"/>
      <c r="C206" s="91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8">X206</f>
        <v>0</v>
      </c>
      <c r="N206" s="115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95"/>
    </row>
    <row r="207" spans="1:21" ht="22.5" customHeight="1" x14ac:dyDescent="0.25">
      <c r="A207" s="183"/>
      <c r="B207" s="184"/>
      <c r="C207" s="91" t="s">
        <v>6</v>
      </c>
      <c r="D207" s="59">
        <f t="shared" si="102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115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95"/>
    </row>
    <row r="208" spans="1:21" ht="22.5" customHeight="1" x14ac:dyDescent="0.25">
      <c r="A208" s="183"/>
      <c r="B208" s="184"/>
      <c r="C208" s="91" t="s">
        <v>7</v>
      </c>
      <c r="D208" s="59">
        <f t="shared" si="102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115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95"/>
    </row>
    <row r="209" spans="1:21" ht="22.5" customHeight="1" x14ac:dyDescent="0.25">
      <c r="A209" s="183"/>
      <c r="B209" s="184"/>
      <c r="C209" s="91" t="s">
        <v>8</v>
      </c>
      <c r="D209" s="59">
        <f t="shared" si="102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8"/>
        <v>0</v>
      </c>
      <c r="N209" s="115">
        <v>0</v>
      </c>
      <c r="O209" s="60">
        <v>0</v>
      </c>
      <c r="P209" s="60">
        <v>0</v>
      </c>
      <c r="Q209" s="60">
        <v>0</v>
      </c>
      <c r="R209" s="60">
        <v>0</v>
      </c>
      <c r="S209" s="60">
        <v>0</v>
      </c>
      <c r="T209" s="60">
        <v>0</v>
      </c>
      <c r="U209" s="95"/>
    </row>
    <row r="210" spans="1:21" s="1" customFormat="1" ht="22.5" customHeight="1" x14ac:dyDescent="0.25">
      <c r="A210" s="171" t="s">
        <v>32</v>
      </c>
      <c r="B210" s="174" t="s">
        <v>33</v>
      </c>
      <c r="C210" s="90" t="s">
        <v>4</v>
      </c>
      <c r="D210" s="59">
        <f t="shared" si="102"/>
        <v>527823.46299999999</v>
      </c>
      <c r="E210" s="59">
        <f>E211+E212+E213+E214</f>
        <v>14062.556999999999</v>
      </c>
      <c r="F210" s="59">
        <f t="shared" ref="F210:I210" si="129">F211+F212+F213+F214</f>
        <v>14295.16</v>
      </c>
      <c r="G210" s="59">
        <f t="shared" si="129"/>
        <v>17190.929</v>
      </c>
      <c r="H210" s="59">
        <f t="shared" si="129"/>
        <v>19927.168000000001</v>
      </c>
      <c r="I210" s="59">
        <f t="shared" si="129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0">L211+L212+L213+L214</f>
        <v>69692.785999999993</v>
      </c>
      <c r="M210" s="59">
        <f t="shared" si="130"/>
        <v>46466.12</v>
      </c>
      <c r="N210" s="114">
        <f t="shared" si="130"/>
        <v>30649.969999999998</v>
      </c>
      <c r="O210" s="59">
        <f t="shared" ref="O210:T210" si="131">O211+O212+O213+O214</f>
        <v>22825</v>
      </c>
      <c r="P210" s="59">
        <f t="shared" si="131"/>
        <v>22825</v>
      </c>
      <c r="Q210" s="59">
        <f t="shared" si="131"/>
        <v>33354.25</v>
      </c>
      <c r="R210" s="59">
        <f t="shared" si="131"/>
        <v>33354.25</v>
      </c>
      <c r="S210" s="59">
        <f t="shared" si="131"/>
        <v>33354.25</v>
      </c>
      <c r="T210" s="59">
        <f t="shared" si="131"/>
        <v>33354.25</v>
      </c>
      <c r="U210" s="191" t="s">
        <v>88</v>
      </c>
    </row>
    <row r="211" spans="1:21" s="1" customFormat="1" ht="22.5" customHeight="1" x14ac:dyDescent="0.25">
      <c r="A211" s="172"/>
      <c r="B211" s="175"/>
      <c r="C211" s="90" t="s">
        <v>5</v>
      </c>
      <c r="D211" s="59">
        <f t="shared" si="102"/>
        <v>10099.9</v>
      </c>
      <c r="E211" s="59">
        <f>E216+E306</f>
        <v>99.9</v>
      </c>
      <c r="F211" s="59">
        <f>F216+F306</f>
        <v>0</v>
      </c>
      <c r="G211" s="59">
        <f t="shared" ref="G211:T211" si="132">G216+G306</f>
        <v>0</v>
      </c>
      <c r="H211" s="59">
        <f t="shared" si="132"/>
        <v>0</v>
      </c>
      <c r="I211" s="59">
        <f t="shared" si="132"/>
        <v>0</v>
      </c>
      <c r="J211" s="59">
        <f t="shared" si="132"/>
        <v>0</v>
      </c>
      <c r="K211" s="59">
        <f t="shared" si="132"/>
        <v>0</v>
      </c>
      <c r="L211" s="59">
        <f t="shared" si="132"/>
        <v>10000</v>
      </c>
      <c r="M211" s="59">
        <f t="shared" si="132"/>
        <v>0</v>
      </c>
      <c r="N211" s="114">
        <f t="shared" si="132"/>
        <v>0</v>
      </c>
      <c r="O211" s="59">
        <f t="shared" si="132"/>
        <v>0</v>
      </c>
      <c r="P211" s="59">
        <f t="shared" si="132"/>
        <v>0</v>
      </c>
      <c r="Q211" s="59">
        <f t="shared" si="132"/>
        <v>0</v>
      </c>
      <c r="R211" s="59">
        <f t="shared" si="132"/>
        <v>0</v>
      </c>
      <c r="S211" s="59">
        <f t="shared" si="132"/>
        <v>0</v>
      </c>
      <c r="T211" s="59">
        <f t="shared" si="132"/>
        <v>0</v>
      </c>
      <c r="U211" s="192"/>
    </row>
    <row r="212" spans="1:21" s="1" customFormat="1" ht="22.5" customHeight="1" x14ac:dyDescent="0.25">
      <c r="A212" s="172"/>
      <c r="B212" s="175"/>
      <c r="C212" s="90" t="s">
        <v>6</v>
      </c>
      <c r="D212" s="59">
        <f t="shared" si="102"/>
        <v>34680.909</v>
      </c>
      <c r="E212" s="59">
        <f t="shared" ref="E212:T214" si="133">E217+E307</f>
        <v>0</v>
      </c>
      <c r="F212" s="59">
        <f t="shared" si="133"/>
        <v>0</v>
      </c>
      <c r="G212" s="59">
        <f t="shared" si="133"/>
        <v>0</v>
      </c>
      <c r="H212" s="59">
        <f t="shared" si="133"/>
        <v>0</v>
      </c>
      <c r="I212" s="59">
        <f t="shared" si="133"/>
        <v>7813.5749999999998</v>
      </c>
      <c r="J212" s="59">
        <f t="shared" si="133"/>
        <v>11867.334000000001</v>
      </c>
      <c r="K212" s="59">
        <f t="shared" si="133"/>
        <v>10000</v>
      </c>
      <c r="L212" s="59">
        <f t="shared" si="133"/>
        <v>0</v>
      </c>
      <c r="M212" s="59">
        <f t="shared" si="133"/>
        <v>5000</v>
      </c>
      <c r="N212" s="114">
        <f t="shared" si="133"/>
        <v>0</v>
      </c>
      <c r="O212" s="59">
        <f t="shared" si="133"/>
        <v>0</v>
      </c>
      <c r="P212" s="59">
        <f t="shared" si="133"/>
        <v>0</v>
      </c>
      <c r="Q212" s="59">
        <f t="shared" si="133"/>
        <v>0</v>
      </c>
      <c r="R212" s="59">
        <f t="shared" si="133"/>
        <v>0</v>
      </c>
      <c r="S212" s="59">
        <f t="shared" si="133"/>
        <v>0</v>
      </c>
      <c r="T212" s="59">
        <f t="shared" si="133"/>
        <v>0</v>
      </c>
      <c r="U212" s="192"/>
    </row>
    <row r="213" spans="1:21" s="1" customFormat="1" ht="22.5" customHeight="1" x14ac:dyDescent="0.25">
      <c r="A213" s="172"/>
      <c r="B213" s="175"/>
      <c r="C213" s="90" t="s">
        <v>7</v>
      </c>
      <c r="D213" s="59">
        <f t="shared" si="102"/>
        <v>482199.82399999996</v>
      </c>
      <c r="E213" s="59">
        <f t="shared" si="133"/>
        <v>13962.656999999999</v>
      </c>
      <c r="F213" s="59">
        <f t="shared" si="133"/>
        <v>14295.16</v>
      </c>
      <c r="G213" s="59">
        <f t="shared" si="133"/>
        <v>16769.528999999999</v>
      </c>
      <c r="H213" s="59">
        <f t="shared" si="133"/>
        <v>19505.738000000001</v>
      </c>
      <c r="I213" s="59">
        <f t="shared" si="133"/>
        <v>21715.228000000003</v>
      </c>
      <c r="J213" s="59">
        <f t="shared" si="133"/>
        <v>22500.385999999999</v>
      </c>
      <c r="K213" s="59">
        <f t="shared" si="133"/>
        <v>62575.25</v>
      </c>
      <c r="L213" s="59">
        <f t="shared" si="133"/>
        <v>59692.786</v>
      </c>
      <c r="M213" s="59">
        <f t="shared" si="133"/>
        <v>41466.120000000003</v>
      </c>
      <c r="N213" s="114">
        <f t="shared" si="133"/>
        <v>30649.969999999998</v>
      </c>
      <c r="O213" s="59">
        <f t="shared" si="133"/>
        <v>22825</v>
      </c>
      <c r="P213" s="59">
        <f t="shared" si="133"/>
        <v>22825</v>
      </c>
      <c r="Q213" s="59">
        <f t="shared" si="133"/>
        <v>33354.25</v>
      </c>
      <c r="R213" s="59">
        <f t="shared" si="133"/>
        <v>33354.25</v>
      </c>
      <c r="S213" s="59">
        <f t="shared" si="133"/>
        <v>33354.25</v>
      </c>
      <c r="T213" s="59">
        <f t="shared" si="133"/>
        <v>33354.25</v>
      </c>
      <c r="U213" s="192"/>
    </row>
    <row r="214" spans="1:21" s="1" customFormat="1" ht="22.5" customHeight="1" x14ac:dyDescent="0.25">
      <c r="A214" s="173"/>
      <c r="B214" s="176"/>
      <c r="C214" s="90" t="s">
        <v>8</v>
      </c>
      <c r="D214" s="59">
        <f t="shared" si="102"/>
        <v>842.82999999999993</v>
      </c>
      <c r="E214" s="59">
        <f t="shared" si="133"/>
        <v>0</v>
      </c>
      <c r="F214" s="59">
        <f t="shared" si="133"/>
        <v>0</v>
      </c>
      <c r="G214" s="59">
        <f t="shared" si="133"/>
        <v>421.4</v>
      </c>
      <c r="H214" s="59">
        <f t="shared" si="133"/>
        <v>421.43</v>
      </c>
      <c r="I214" s="59">
        <f t="shared" si="133"/>
        <v>0</v>
      </c>
      <c r="J214" s="59">
        <f t="shared" si="133"/>
        <v>0</v>
      </c>
      <c r="K214" s="59">
        <f t="shared" si="133"/>
        <v>0</v>
      </c>
      <c r="L214" s="59">
        <f t="shared" si="133"/>
        <v>0</v>
      </c>
      <c r="M214" s="59">
        <f t="shared" si="133"/>
        <v>0</v>
      </c>
      <c r="N214" s="114">
        <f t="shared" si="133"/>
        <v>0</v>
      </c>
      <c r="O214" s="59">
        <f t="shared" si="133"/>
        <v>0</v>
      </c>
      <c r="P214" s="59">
        <f t="shared" si="133"/>
        <v>0</v>
      </c>
      <c r="Q214" s="59">
        <f t="shared" si="133"/>
        <v>0</v>
      </c>
      <c r="R214" s="59">
        <f t="shared" si="133"/>
        <v>0</v>
      </c>
      <c r="S214" s="59">
        <f t="shared" si="133"/>
        <v>0</v>
      </c>
      <c r="T214" s="59">
        <f t="shared" si="133"/>
        <v>0</v>
      </c>
      <c r="U214" s="192"/>
    </row>
    <row r="215" spans="1:21" s="1" customFormat="1" ht="22.5" customHeight="1" x14ac:dyDescent="0.25">
      <c r="A215" s="171" t="s">
        <v>34</v>
      </c>
      <c r="B215" s="174" t="s">
        <v>35</v>
      </c>
      <c r="C215" s="90" t="s">
        <v>4</v>
      </c>
      <c r="D215" s="59">
        <f t="shared" si="102"/>
        <v>502823.46299999999</v>
      </c>
      <c r="E215" s="59">
        <f>E216+E217+E218+E219</f>
        <v>14062.556999999999</v>
      </c>
      <c r="F215" s="59">
        <f t="shared" ref="F215:H215" si="134">F216+F217+F218+F219</f>
        <v>14295.16</v>
      </c>
      <c r="G215" s="59">
        <f t="shared" si="134"/>
        <v>17190.929</v>
      </c>
      <c r="H215" s="59">
        <f t="shared" si="134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5">L216+L217+L218+L219</f>
        <v>59692.786</v>
      </c>
      <c r="M215" s="59">
        <f t="shared" si="135"/>
        <v>41466.120000000003</v>
      </c>
      <c r="N215" s="114">
        <f>N216+N217+N218+N219</f>
        <v>30649.969999999998</v>
      </c>
      <c r="O215" s="59">
        <f t="shared" ref="O215:T215" si="136">O216+O217+O218+O219</f>
        <v>22825</v>
      </c>
      <c r="P215" s="59">
        <f t="shared" si="136"/>
        <v>22825</v>
      </c>
      <c r="Q215" s="59">
        <f t="shared" si="136"/>
        <v>33354.25</v>
      </c>
      <c r="R215" s="59">
        <f t="shared" si="136"/>
        <v>33354.25</v>
      </c>
      <c r="S215" s="59">
        <f t="shared" si="136"/>
        <v>33354.25</v>
      </c>
      <c r="T215" s="59">
        <f t="shared" si="136"/>
        <v>33354.25</v>
      </c>
      <c r="U215" s="192"/>
    </row>
    <row r="216" spans="1:21" s="1" customFormat="1" ht="22.5" customHeight="1" x14ac:dyDescent="0.25">
      <c r="A216" s="172"/>
      <c r="B216" s="175"/>
      <c r="C216" s="90" t="s">
        <v>5</v>
      </c>
      <c r="D216" s="59">
        <f t="shared" ref="D216:D279" si="137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8">F221+F226+F231+F236+F241+F246+F251+F256+F261+F266+F271+F276+F281+F286+F291+F296+F301</f>
        <v>0</v>
      </c>
      <c r="G216" s="59">
        <f t="shared" si="138"/>
        <v>0</v>
      </c>
      <c r="H216" s="59">
        <f t="shared" si="138"/>
        <v>0</v>
      </c>
      <c r="I216" s="59">
        <f t="shared" si="138"/>
        <v>0</v>
      </c>
      <c r="J216" s="59">
        <f t="shared" si="138"/>
        <v>0</v>
      </c>
      <c r="K216" s="59">
        <f t="shared" si="138"/>
        <v>0</v>
      </c>
      <c r="L216" s="59">
        <f t="shared" si="138"/>
        <v>0</v>
      </c>
      <c r="M216" s="59">
        <f t="shared" si="138"/>
        <v>0</v>
      </c>
      <c r="N216" s="114">
        <f t="shared" si="138"/>
        <v>0</v>
      </c>
      <c r="O216" s="59">
        <f t="shared" si="138"/>
        <v>0</v>
      </c>
      <c r="P216" s="59">
        <f t="shared" si="138"/>
        <v>0</v>
      </c>
      <c r="Q216" s="59">
        <f t="shared" si="138"/>
        <v>0</v>
      </c>
      <c r="R216" s="59">
        <f t="shared" si="138"/>
        <v>0</v>
      </c>
      <c r="S216" s="59">
        <f t="shared" si="138"/>
        <v>0</v>
      </c>
      <c r="T216" s="59">
        <f t="shared" si="138"/>
        <v>0</v>
      </c>
      <c r="U216" s="192"/>
    </row>
    <row r="217" spans="1:21" s="1" customFormat="1" ht="22.5" customHeight="1" x14ac:dyDescent="0.25">
      <c r="A217" s="172"/>
      <c r="B217" s="175"/>
      <c r="C217" s="90" t="s">
        <v>6</v>
      </c>
      <c r="D217" s="59">
        <f t="shared" si="137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39">K222+K227+K232+K237+K242+K247+K252+K257+K262+K267+K272+K277+K282+K287+K292+K297+K302</f>
        <v>0</v>
      </c>
      <c r="L217" s="59">
        <f t="shared" si="139"/>
        <v>0</v>
      </c>
      <c r="M217" s="59">
        <f t="shared" si="139"/>
        <v>0</v>
      </c>
      <c r="N217" s="114">
        <f t="shared" si="139"/>
        <v>0</v>
      </c>
      <c r="O217" s="59">
        <f t="shared" ref="O217:T217" si="140">O222+O227+O232+O237+O242+O247+O252+O257+O262+O267+O272+O277+O282+O287+O292+O297+O302</f>
        <v>0</v>
      </c>
      <c r="P217" s="59">
        <f t="shared" si="140"/>
        <v>0</v>
      </c>
      <c r="Q217" s="59">
        <f t="shared" si="140"/>
        <v>0</v>
      </c>
      <c r="R217" s="59">
        <f t="shared" si="140"/>
        <v>0</v>
      </c>
      <c r="S217" s="59">
        <f t="shared" si="140"/>
        <v>0</v>
      </c>
      <c r="T217" s="59">
        <f t="shared" si="140"/>
        <v>0</v>
      </c>
      <c r="U217" s="192"/>
    </row>
    <row r="218" spans="1:21" s="1" customFormat="1" ht="22.5" customHeight="1" x14ac:dyDescent="0.25">
      <c r="A218" s="172"/>
      <c r="B218" s="175"/>
      <c r="C218" s="90" t="s">
        <v>7</v>
      </c>
      <c r="D218" s="59">
        <f t="shared" si="137"/>
        <v>482199.82399999996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1">G223+G228+G233+G238+G243+G248+G253+G258+G263+G268+G273+G278+G283+G288+G293+G298+G303</f>
        <v>16769.528999999999</v>
      </c>
      <c r="H218" s="59">
        <f t="shared" si="141"/>
        <v>19505.738000000001</v>
      </c>
      <c r="I218" s="59">
        <f t="shared" si="141"/>
        <v>21715.228000000003</v>
      </c>
      <c r="J218" s="59">
        <f t="shared" si="141"/>
        <v>22500.385999999999</v>
      </c>
      <c r="K218" s="59">
        <f t="shared" si="141"/>
        <v>62575.25</v>
      </c>
      <c r="L218" s="59">
        <f>L223+L228+L233+L238+L243+L248+L253+L258+L263+L268+L273+L278+L283+L288+L293+L298+L303+0.01</f>
        <v>59692.786</v>
      </c>
      <c r="M218" s="59">
        <f t="shared" si="141"/>
        <v>41466.120000000003</v>
      </c>
      <c r="N218" s="114">
        <f t="shared" si="141"/>
        <v>30649.969999999998</v>
      </c>
      <c r="O218" s="59">
        <f t="shared" ref="O218:T218" si="142">O223+O228+O233+O238+O243+O248+O253+O258+O263+O268+O273+O278+O283+O288+O293+O298+O303</f>
        <v>22825</v>
      </c>
      <c r="P218" s="59">
        <f t="shared" si="142"/>
        <v>22825</v>
      </c>
      <c r="Q218" s="59">
        <f t="shared" si="142"/>
        <v>33354.25</v>
      </c>
      <c r="R218" s="59">
        <f t="shared" si="142"/>
        <v>33354.25</v>
      </c>
      <c r="S218" s="59">
        <f t="shared" si="142"/>
        <v>33354.25</v>
      </c>
      <c r="T218" s="59">
        <f t="shared" si="142"/>
        <v>33354.25</v>
      </c>
      <c r="U218" s="192"/>
    </row>
    <row r="219" spans="1:21" s="1" customFormat="1" ht="44.25" customHeight="1" x14ac:dyDescent="0.25">
      <c r="A219" s="173"/>
      <c r="B219" s="176"/>
      <c r="C219" s="90" t="s">
        <v>36</v>
      </c>
      <c r="D219" s="59">
        <f t="shared" si="137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114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192"/>
    </row>
    <row r="220" spans="1:21" ht="22.5" customHeight="1" x14ac:dyDescent="0.25">
      <c r="A220" s="177" t="s">
        <v>72</v>
      </c>
      <c r="B220" s="180" t="s">
        <v>37</v>
      </c>
      <c r="C220" s="91" t="s">
        <v>4</v>
      </c>
      <c r="D220" s="59">
        <f t="shared" si="137"/>
        <v>374741.06099999999</v>
      </c>
      <c r="E220" s="59">
        <f>E221+E222+E223+E224</f>
        <v>13229.790999999999</v>
      </c>
      <c r="F220" s="59">
        <f t="shared" ref="F220:G220" si="143">F221+F222+F223+F224</f>
        <v>12015.34</v>
      </c>
      <c r="G220" s="59">
        <f t="shared" si="143"/>
        <v>14471.453</v>
      </c>
      <c r="H220" s="59">
        <f>H221+H222+H223+H224</f>
        <v>17667.776000000002</v>
      </c>
      <c r="I220" s="59">
        <f t="shared" ref="I220:M220" si="144">I221+I222+I223+I224</f>
        <v>10020.415000000001</v>
      </c>
      <c r="J220" s="59">
        <f t="shared" si="144"/>
        <v>13286.593999999999</v>
      </c>
      <c r="K220" s="59">
        <f t="shared" si="144"/>
        <v>32139.06</v>
      </c>
      <c r="L220" s="59">
        <f t="shared" si="144"/>
        <v>26900.691999999999</v>
      </c>
      <c r="M220" s="59">
        <f t="shared" si="144"/>
        <v>25865.52</v>
      </c>
      <c r="N220" s="114">
        <f>N221+N222+N223+N224</f>
        <v>30649.969999999998</v>
      </c>
      <c r="O220" s="60">
        <f t="shared" ref="O220:T220" si="145">O221+O222+O223+O224</f>
        <v>22825</v>
      </c>
      <c r="P220" s="60">
        <f t="shared" si="145"/>
        <v>22825</v>
      </c>
      <c r="Q220" s="60">
        <f t="shared" si="145"/>
        <v>33354.25</v>
      </c>
      <c r="R220" s="60">
        <f t="shared" si="145"/>
        <v>33354.25</v>
      </c>
      <c r="S220" s="60">
        <f t="shared" si="145"/>
        <v>33354.25</v>
      </c>
      <c r="T220" s="60">
        <f t="shared" si="145"/>
        <v>33354.25</v>
      </c>
      <c r="U220" s="192"/>
    </row>
    <row r="221" spans="1:21" ht="22.5" customHeight="1" x14ac:dyDescent="0.25">
      <c r="A221" s="178"/>
      <c r="B221" s="181"/>
      <c r="C221" s="91" t="s">
        <v>5</v>
      </c>
      <c r="D221" s="59">
        <f t="shared" si="137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115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92"/>
    </row>
    <row r="222" spans="1:21" ht="22.5" customHeight="1" x14ac:dyDescent="0.25">
      <c r="A222" s="178"/>
      <c r="B222" s="181"/>
      <c r="C222" s="91" t="s">
        <v>6</v>
      </c>
      <c r="D222" s="59">
        <f t="shared" si="137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115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92"/>
    </row>
    <row r="223" spans="1:21" ht="22.5" customHeight="1" x14ac:dyDescent="0.25">
      <c r="A223" s="178"/>
      <c r="B223" s="181"/>
      <c r="C223" s="91" t="s">
        <v>7</v>
      </c>
      <c r="D223" s="59">
        <f t="shared" si="137"/>
        <v>375313.61099999998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115">
        <f>30077.42+572.55</f>
        <v>30649.969999999998</v>
      </c>
      <c r="O223" s="60">
        <v>22825</v>
      </c>
      <c r="P223" s="60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92"/>
    </row>
    <row r="224" spans="1:21" ht="22.5" customHeight="1" x14ac:dyDescent="0.25">
      <c r="A224" s="179"/>
      <c r="B224" s="182"/>
      <c r="C224" s="91" t="s">
        <v>8</v>
      </c>
      <c r="D224" s="59">
        <f t="shared" si="137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115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92"/>
    </row>
    <row r="225" spans="1:21" ht="22.5" customHeight="1" x14ac:dyDescent="0.25">
      <c r="A225" s="177" t="s">
        <v>73</v>
      </c>
      <c r="B225" s="180" t="s">
        <v>126</v>
      </c>
      <c r="C225" s="91" t="s">
        <v>4</v>
      </c>
      <c r="D225" s="59">
        <f t="shared" si="137"/>
        <v>20716.745999999999</v>
      </c>
      <c r="E225" s="60">
        <f>E226+E227+E228+E229</f>
        <v>0</v>
      </c>
      <c r="F225" s="60">
        <f t="shared" ref="F225:T225" si="146">F226+F227+F228+F229</f>
        <v>0</v>
      </c>
      <c r="G225" s="60">
        <f t="shared" si="146"/>
        <v>0</v>
      </c>
      <c r="H225" s="60">
        <f t="shared" si="146"/>
        <v>0</v>
      </c>
      <c r="I225" s="60">
        <f t="shared" si="146"/>
        <v>8224.8159999999989</v>
      </c>
      <c r="J225" s="60">
        <f t="shared" si="146"/>
        <v>12491.93</v>
      </c>
      <c r="K225" s="60">
        <f t="shared" si="146"/>
        <v>0</v>
      </c>
      <c r="L225" s="60">
        <f t="shared" si="146"/>
        <v>0</v>
      </c>
      <c r="M225" s="60">
        <f t="shared" si="146"/>
        <v>0</v>
      </c>
      <c r="N225" s="115">
        <f t="shared" si="146"/>
        <v>0</v>
      </c>
      <c r="O225" s="60">
        <f t="shared" si="146"/>
        <v>0</v>
      </c>
      <c r="P225" s="60">
        <f t="shared" si="146"/>
        <v>0</v>
      </c>
      <c r="Q225" s="60">
        <f t="shared" si="146"/>
        <v>0</v>
      </c>
      <c r="R225" s="60">
        <f t="shared" si="146"/>
        <v>0</v>
      </c>
      <c r="S225" s="60">
        <f t="shared" si="146"/>
        <v>0</v>
      </c>
      <c r="T225" s="60">
        <f t="shared" si="146"/>
        <v>0</v>
      </c>
      <c r="U225" s="192"/>
    </row>
    <row r="226" spans="1:21" ht="22.5" customHeight="1" x14ac:dyDescent="0.25">
      <c r="A226" s="178"/>
      <c r="B226" s="181"/>
      <c r="C226" s="91" t="s">
        <v>5</v>
      </c>
      <c r="D226" s="59">
        <f t="shared" si="137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115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92"/>
    </row>
    <row r="227" spans="1:21" ht="22.5" customHeight="1" x14ac:dyDescent="0.25">
      <c r="A227" s="178"/>
      <c r="B227" s="181"/>
      <c r="C227" s="91" t="s">
        <v>6</v>
      </c>
      <c r="D227" s="59">
        <f t="shared" si="137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115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92"/>
    </row>
    <row r="228" spans="1:21" ht="22.5" customHeight="1" x14ac:dyDescent="0.25">
      <c r="A228" s="178"/>
      <c r="B228" s="181"/>
      <c r="C228" s="91" t="s">
        <v>7</v>
      </c>
      <c r="D228" s="59">
        <f t="shared" si="137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115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92"/>
    </row>
    <row r="229" spans="1:21" ht="22.5" customHeight="1" x14ac:dyDescent="0.25">
      <c r="A229" s="179"/>
      <c r="B229" s="182"/>
      <c r="C229" s="91" t="s">
        <v>8</v>
      </c>
      <c r="D229" s="59">
        <f t="shared" si="137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115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92"/>
    </row>
    <row r="230" spans="1:21" ht="22.5" customHeight="1" x14ac:dyDescent="0.25">
      <c r="A230" s="177" t="s">
        <v>74</v>
      </c>
      <c r="B230" s="195" t="s">
        <v>132</v>
      </c>
      <c r="C230" s="91" t="s">
        <v>4</v>
      </c>
      <c r="D230" s="59">
        <f t="shared" si="137"/>
        <v>249.99</v>
      </c>
      <c r="E230" s="60">
        <f>E231+E232+E233+E234</f>
        <v>0</v>
      </c>
      <c r="F230" s="60">
        <f t="shared" ref="F230:T230" si="147">F231+F232+F233+F234</f>
        <v>0</v>
      </c>
      <c r="G230" s="60">
        <f t="shared" si="147"/>
        <v>0</v>
      </c>
      <c r="H230" s="60">
        <f t="shared" si="147"/>
        <v>0</v>
      </c>
      <c r="I230" s="60">
        <f t="shared" si="147"/>
        <v>0</v>
      </c>
      <c r="J230" s="60">
        <f t="shared" si="147"/>
        <v>0</v>
      </c>
      <c r="K230" s="60">
        <f t="shared" si="147"/>
        <v>249.99</v>
      </c>
      <c r="L230" s="60">
        <f t="shared" si="147"/>
        <v>0</v>
      </c>
      <c r="M230" s="60">
        <f t="shared" si="147"/>
        <v>0</v>
      </c>
      <c r="N230" s="115">
        <f t="shared" si="147"/>
        <v>0</v>
      </c>
      <c r="O230" s="60">
        <f t="shared" si="147"/>
        <v>0</v>
      </c>
      <c r="P230" s="60">
        <f t="shared" si="147"/>
        <v>0</v>
      </c>
      <c r="Q230" s="60">
        <f t="shared" si="147"/>
        <v>0</v>
      </c>
      <c r="R230" s="60">
        <f t="shared" si="147"/>
        <v>0</v>
      </c>
      <c r="S230" s="60">
        <f t="shared" si="147"/>
        <v>0</v>
      </c>
      <c r="T230" s="60">
        <f t="shared" si="147"/>
        <v>0</v>
      </c>
      <c r="U230" s="192"/>
    </row>
    <row r="231" spans="1:21" ht="22.5" customHeight="1" x14ac:dyDescent="0.25">
      <c r="A231" s="178"/>
      <c r="B231" s="181"/>
      <c r="C231" s="91" t="s">
        <v>5</v>
      </c>
      <c r="D231" s="59">
        <f t="shared" si="137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116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192"/>
    </row>
    <row r="232" spans="1:21" ht="22.5" customHeight="1" x14ac:dyDescent="0.25">
      <c r="A232" s="178"/>
      <c r="B232" s="181"/>
      <c r="C232" s="91" t="s">
        <v>6</v>
      </c>
      <c r="D232" s="59">
        <f t="shared" si="137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115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92"/>
    </row>
    <row r="233" spans="1:21" ht="22.5" customHeight="1" x14ac:dyDescent="0.25">
      <c r="A233" s="178"/>
      <c r="B233" s="181"/>
      <c r="C233" s="91" t="s">
        <v>20</v>
      </c>
      <c r="D233" s="59">
        <f t="shared" si="137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115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92"/>
    </row>
    <row r="234" spans="1:21" ht="22.5" customHeight="1" x14ac:dyDescent="0.25">
      <c r="A234" s="179"/>
      <c r="B234" s="182"/>
      <c r="C234" s="91" t="s">
        <v>22</v>
      </c>
      <c r="D234" s="59">
        <f t="shared" si="137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115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92"/>
    </row>
    <row r="235" spans="1:21" ht="22.5" customHeight="1" x14ac:dyDescent="0.25">
      <c r="A235" s="177" t="s">
        <v>75</v>
      </c>
      <c r="B235" s="180" t="s">
        <v>212</v>
      </c>
      <c r="C235" s="91" t="s">
        <v>4</v>
      </c>
      <c r="D235" s="59">
        <f t="shared" si="137"/>
        <v>766.11</v>
      </c>
      <c r="E235" s="60">
        <f>E236+E237+E238+E239</f>
        <v>0</v>
      </c>
      <c r="F235" s="60">
        <f t="shared" ref="F235:T235" si="148">F236+F237+F238+F239</f>
        <v>0</v>
      </c>
      <c r="G235" s="60">
        <f t="shared" si="148"/>
        <v>0</v>
      </c>
      <c r="H235" s="60">
        <f t="shared" si="148"/>
        <v>0</v>
      </c>
      <c r="I235" s="60">
        <f t="shared" si="148"/>
        <v>0</v>
      </c>
      <c r="J235" s="60">
        <f t="shared" si="148"/>
        <v>0</v>
      </c>
      <c r="K235" s="60">
        <f t="shared" si="148"/>
        <v>766.11</v>
      </c>
      <c r="L235" s="60">
        <f t="shared" si="148"/>
        <v>0</v>
      </c>
      <c r="M235" s="60">
        <f t="shared" si="148"/>
        <v>0</v>
      </c>
      <c r="N235" s="115">
        <f t="shared" si="148"/>
        <v>0</v>
      </c>
      <c r="O235" s="60">
        <f t="shared" si="148"/>
        <v>0</v>
      </c>
      <c r="P235" s="60">
        <f t="shared" si="148"/>
        <v>0</v>
      </c>
      <c r="Q235" s="60">
        <f t="shared" si="148"/>
        <v>0</v>
      </c>
      <c r="R235" s="60">
        <f t="shared" si="148"/>
        <v>0</v>
      </c>
      <c r="S235" s="60">
        <f t="shared" si="148"/>
        <v>0</v>
      </c>
      <c r="T235" s="60">
        <f t="shared" si="148"/>
        <v>0</v>
      </c>
      <c r="U235" s="192"/>
    </row>
    <row r="236" spans="1:21" ht="22.5" customHeight="1" x14ac:dyDescent="0.25">
      <c r="A236" s="178"/>
      <c r="B236" s="181"/>
      <c r="C236" s="91" t="s">
        <v>5</v>
      </c>
      <c r="D236" s="59">
        <f t="shared" si="137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115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92"/>
    </row>
    <row r="237" spans="1:21" ht="22.5" customHeight="1" x14ac:dyDescent="0.25">
      <c r="A237" s="178"/>
      <c r="B237" s="181"/>
      <c r="C237" s="91" t="s">
        <v>6</v>
      </c>
      <c r="D237" s="59">
        <f t="shared" si="137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115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92"/>
    </row>
    <row r="238" spans="1:21" ht="22.5" customHeight="1" x14ac:dyDescent="0.25">
      <c r="A238" s="178"/>
      <c r="B238" s="181"/>
      <c r="C238" s="91" t="s">
        <v>20</v>
      </c>
      <c r="D238" s="59">
        <f t="shared" si="137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115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92"/>
    </row>
    <row r="239" spans="1:21" ht="22.5" customHeight="1" x14ac:dyDescent="0.25">
      <c r="A239" s="179"/>
      <c r="B239" s="182"/>
      <c r="C239" s="91" t="s">
        <v>22</v>
      </c>
      <c r="D239" s="59">
        <f t="shared" si="137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115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92"/>
    </row>
    <row r="240" spans="1:21" ht="22.5" customHeight="1" x14ac:dyDescent="0.25">
      <c r="A240" s="177" t="s">
        <v>76</v>
      </c>
      <c r="B240" s="180" t="s">
        <v>38</v>
      </c>
      <c r="C240" s="91" t="s">
        <v>4</v>
      </c>
      <c r="D240" s="59">
        <f t="shared" si="137"/>
        <v>30</v>
      </c>
      <c r="E240" s="60">
        <f>E241+E242+E243+E244</f>
        <v>30</v>
      </c>
      <c r="F240" s="60">
        <f t="shared" ref="F240:T240" si="149">F241+F242+F243+F244</f>
        <v>0</v>
      </c>
      <c r="G240" s="60">
        <f t="shared" si="149"/>
        <v>0</v>
      </c>
      <c r="H240" s="60">
        <f t="shared" si="149"/>
        <v>0</v>
      </c>
      <c r="I240" s="60">
        <f t="shared" si="149"/>
        <v>0</v>
      </c>
      <c r="J240" s="60">
        <f t="shared" si="149"/>
        <v>0</v>
      </c>
      <c r="K240" s="60">
        <f t="shared" si="149"/>
        <v>0</v>
      </c>
      <c r="L240" s="60">
        <f t="shared" si="149"/>
        <v>0</v>
      </c>
      <c r="M240" s="60">
        <f t="shared" si="149"/>
        <v>0</v>
      </c>
      <c r="N240" s="115">
        <f t="shared" si="149"/>
        <v>0</v>
      </c>
      <c r="O240" s="60">
        <f t="shared" si="149"/>
        <v>0</v>
      </c>
      <c r="P240" s="60">
        <f t="shared" si="149"/>
        <v>0</v>
      </c>
      <c r="Q240" s="60">
        <f t="shared" si="149"/>
        <v>0</v>
      </c>
      <c r="R240" s="60">
        <f t="shared" si="149"/>
        <v>0</v>
      </c>
      <c r="S240" s="60">
        <f t="shared" si="149"/>
        <v>0</v>
      </c>
      <c r="T240" s="60">
        <f t="shared" si="149"/>
        <v>0</v>
      </c>
      <c r="U240" s="192"/>
    </row>
    <row r="241" spans="1:21" ht="22.5" customHeight="1" x14ac:dyDescent="0.25">
      <c r="A241" s="178"/>
      <c r="B241" s="181"/>
      <c r="C241" s="91" t="s">
        <v>5</v>
      </c>
      <c r="D241" s="59">
        <f t="shared" si="137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115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92"/>
    </row>
    <row r="242" spans="1:21" ht="22.5" customHeight="1" x14ac:dyDescent="0.25">
      <c r="A242" s="178"/>
      <c r="B242" s="181"/>
      <c r="C242" s="91" t="s">
        <v>6</v>
      </c>
      <c r="D242" s="59">
        <f t="shared" si="137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115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92"/>
    </row>
    <row r="243" spans="1:21" ht="22.5" customHeight="1" x14ac:dyDescent="0.25">
      <c r="A243" s="178"/>
      <c r="B243" s="181"/>
      <c r="C243" s="91" t="s">
        <v>7</v>
      </c>
      <c r="D243" s="59">
        <f t="shared" si="137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115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92"/>
    </row>
    <row r="244" spans="1:21" ht="22.5" customHeight="1" x14ac:dyDescent="0.25">
      <c r="A244" s="179"/>
      <c r="B244" s="182"/>
      <c r="C244" s="91" t="s">
        <v>8</v>
      </c>
      <c r="D244" s="59">
        <f t="shared" si="137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115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92"/>
    </row>
    <row r="245" spans="1:21" ht="22.5" customHeight="1" x14ac:dyDescent="0.25">
      <c r="A245" s="177" t="s">
        <v>77</v>
      </c>
      <c r="B245" s="180" t="s">
        <v>13</v>
      </c>
      <c r="C245" s="91" t="s">
        <v>4</v>
      </c>
      <c r="D245" s="59">
        <f t="shared" si="137"/>
        <v>141.21700000000001</v>
      </c>
      <c r="E245" s="60">
        <f>E246+E247+E248+E249</f>
        <v>141.21700000000001</v>
      </c>
      <c r="F245" s="60">
        <f t="shared" ref="F245:T245" si="150">F246+F247+F248+F249</f>
        <v>0</v>
      </c>
      <c r="G245" s="60">
        <f t="shared" si="150"/>
        <v>0</v>
      </c>
      <c r="H245" s="60">
        <f t="shared" si="150"/>
        <v>0</v>
      </c>
      <c r="I245" s="60">
        <f t="shared" si="150"/>
        <v>0</v>
      </c>
      <c r="J245" s="60">
        <f t="shared" si="150"/>
        <v>0</v>
      </c>
      <c r="K245" s="60">
        <f t="shared" si="150"/>
        <v>0</v>
      </c>
      <c r="L245" s="60">
        <f t="shared" si="150"/>
        <v>0</v>
      </c>
      <c r="M245" s="60">
        <f t="shared" si="150"/>
        <v>0</v>
      </c>
      <c r="N245" s="115">
        <f t="shared" si="150"/>
        <v>0</v>
      </c>
      <c r="O245" s="60">
        <f t="shared" si="150"/>
        <v>0</v>
      </c>
      <c r="P245" s="60">
        <f t="shared" si="150"/>
        <v>0</v>
      </c>
      <c r="Q245" s="60">
        <f t="shared" si="150"/>
        <v>0</v>
      </c>
      <c r="R245" s="60">
        <f t="shared" si="150"/>
        <v>0</v>
      </c>
      <c r="S245" s="60">
        <f t="shared" si="150"/>
        <v>0</v>
      </c>
      <c r="T245" s="60">
        <f t="shared" si="150"/>
        <v>0</v>
      </c>
      <c r="U245" s="192"/>
    </row>
    <row r="246" spans="1:21" ht="22.5" customHeight="1" x14ac:dyDescent="0.25">
      <c r="A246" s="178"/>
      <c r="B246" s="181"/>
      <c r="C246" s="91" t="s">
        <v>5</v>
      </c>
      <c r="D246" s="59">
        <f t="shared" si="137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115">
        <v>0</v>
      </c>
      <c r="O246" s="60">
        <v>0</v>
      </c>
      <c r="P246" s="60">
        <v>0</v>
      </c>
      <c r="Q246" s="60">
        <v>0</v>
      </c>
      <c r="R246" s="60">
        <v>0</v>
      </c>
      <c r="S246" s="60">
        <v>0</v>
      </c>
      <c r="T246" s="60">
        <v>0</v>
      </c>
      <c r="U246" s="192"/>
    </row>
    <row r="247" spans="1:21" ht="22.5" customHeight="1" x14ac:dyDescent="0.25">
      <c r="A247" s="178"/>
      <c r="B247" s="181"/>
      <c r="C247" s="91" t="s">
        <v>6</v>
      </c>
      <c r="D247" s="59">
        <f t="shared" si="137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115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92"/>
    </row>
    <row r="248" spans="1:21" ht="22.5" customHeight="1" x14ac:dyDescent="0.25">
      <c r="A248" s="178"/>
      <c r="B248" s="181"/>
      <c r="C248" s="91" t="s">
        <v>7</v>
      </c>
      <c r="D248" s="59">
        <f t="shared" si="137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115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92"/>
    </row>
    <row r="249" spans="1:21" ht="22.5" customHeight="1" x14ac:dyDescent="0.25">
      <c r="A249" s="179"/>
      <c r="B249" s="182"/>
      <c r="C249" s="91" t="s">
        <v>8</v>
      </c>
      <c r="D249" s="59">
        <f t="shared" si="137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115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92"/>
    </row>
    <row r="250" spans="1:21" ht="22.5" customHeight="1" x14ac:dyDescent="0.25">
      <c r="A250" s="177" t="s">
        <v>78</v>
      </c>
      <c r="B250" s="180" t="s">
        <v>39</v>
      </c>
      <c r="C250" s="91" t="s">
        <v>4</v>
      </c>
      <c r="D250" s="59">
        <f t="shared" si="137"/>
        <v>100</v>
      </c>
      <c r="E250" s="60">
        <f>E251+E252+E253+E254</f>
        <v>100</v>
      </c>
      <c r="F250" s="60">
        <f t="shared" ref="F250:T250" si="151">F251+F252+F253+F254</f>
        <v>0</v>
      </c>
      <c r="G250" s="60">
        <f t="shared" si="151"/>
        <v>0</v>
      </c>
      <c r="H250" s="60">
        <f t="shared" si="151"/>
        <v>0</v>
      </c>
      <c r="I250" s="60">
        <f t="shared" si="151"/>
        <v>0</v>
      </c>
      <c r="J250" s="60">
        <f t="shared" si="151"/>
        <v>0</v>
      </c>
      <c r="K250" s="60">
        <f t="shared" si="151"/>
        <v>0</v>
      </c>
      <c r="L250" s="60">
        <f t="shared" si="151"/>
        <v>0</v>
      </c>
      <c r="M250" s="60">
        <f t="shared" si="151"/>
        <v>0</v>
      </c>
      <c r="N250" s="115">
        <f t="shared" si="151"/>
        <v>0</v>
      </c>
      <c r="O250" s="60">
        <f t="shared" si="151"/>
        <v>0</v>
      </c>
      <c r="P250" s="60">
        <f t="shared" si="151"/>
        <v>0</v>
      </c>
      <c r="Q250" s="60">
        <f t="shared" si="151"/>
        <v>0</v>
      </c>
      <c r="R250" s="60">
        <f t="shared" si="151"/>
        <v>0</v>
      </c>
      <c r="S250" s="60">
        <f t="shared" si="151"/>
        <v>0</v>
      </c>
      <c r="T250" s="60">
        <f t="shared" si="151"/>
        <v>0</v>
      </c>
      <c r="U250" s="192"/>
    </row>
    <row r="251" spans="1:21" ht="22.5" customHeight="1" x14ac:dyDescent="0.25">
      <c r="A251" s="178"/>
      <c r="B251" s="181"/>
      <c r="C251" s="91" t="s">
        <v>5</v>
      </c>
      <c r="D251" s="59">
        <f t="shared" si="137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115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92"/>
    </row>
    <row r="252" spans="1:21" ht="22.5" customHeight="1" x14ac:dyDescent="0.25">
      <c r="A252" s="178"/>
      <c r="B252" s="181"/>
      <c r="C252" s="91" t="s">
        <v>6</v>
      </c>
      <c r="D252" s="59">
        <f t="shared" si="137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115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92"/>
    </row>
    <row r="253" spans="1:21" ht="22.5" customHeight="1" x14ac:dyDescent="0.25">
      <c r="A253" s="178"/>
      <c r="B253" s="181"/>
      <c r="C253" s="91" t="s">
        <v>7</v>
      </c>
      <c r="D253" s="59">
        <f t="shared" si="137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115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92"/>
    </row>
    <row r="254" spans="1:21" ht="22.5" customHeight="1" x14ac:dyDescent="0.25">
      <c r="A254" s="179"/>
      <c r="B254" s="182"/>
      <c r="C254" s="91" t="s">
        <v>8</v>
      </c>
      <c r="D254" s="59">
        <f t="shared" si="137"/>
        <v>0</v>
      </c>
      <c r="E254" s="96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115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92"/>
    </row>
    <row r="255" spans="1:21" ht="22.5" customHeight="1" x14ac:dyDescent="0.25">
      <c r="A255" s="177" t="s">
        <v>79</v>
      </c>
      <c r="B255" s="180" t="s">
        <v>40</v>
      </c>
      <c r="C255" s="91" t="s">
        <v>4</v>
      </c>
      <c r="D255" s="59">
        <f t="shared" si="137"/>
        <v>0</v>
      </c>
      <c r="E255" s="60">
        <f>E256+E257+E258+E259</f>
        <v>0</v>
      </c>
      <c r="F255" s="60">
        <f t="shared" ref="F255:T255" si="152">F256+F257+F258+F259</f>
        <v>0</v>
      </c>
      <c r="G255" s="60">
        <f t="shared" si="152"/>
        <v>0</v>
      </c>
      <c r="H255" s="60">
        <f t="shared" si="152"/>
        <v>0</v>
      </c>
      <c r="I255" s="60">
        <f t="shared" si="152"/>
        <v>0</v>
      </c>
      <c r="J255" s="60">
        <f t="shared" si="152"/>
        <v>0</v>
      </c>
      <c r="K255" s="60">
        <f t="shared" si="152"/>
        <v>0</v>
      </c>
      <c r="L255" s="60">
        <f t="shared" si="152"/>
        <v>0</v>
      </c>
      <c r="M255" s="60">
        <f t="shared" si="152"/>
        <v>0</v>
      </c>
      <c r="N255" s="115">
        <f t="shared" si="152"/>
        <v>0</v>
      </c>
      <c r="O255" s="60">
        <f t="shared" si="152"/>
        <v>0</v>
      </c>
      <c r="P255" s="60">
        <f t="shared" si="152"/>
        <v>0</v>
      </c>
      <c r="Q255" s="60">
        <f t="shared" si="152"/>
        <v>0</v>
      </c>
      <c r="R255" s="60">
        <f t="shared" si="152"/>
        <v>0</v>
      </c>
      <c r="S255" s="60">
        <f t="shared" si="152"/>
        <v>0</v>
      </c>
      <c r="T255" s="60">
        <f t="shared" si="152"/>
        <v>0</v>
      </c>
      <c r="U255" s="192"/>
    </row>
    <row r="256" spans="1:21" ht="22.5" customHeight="1" x14ac:dyDescent="0.25">
      <c r="A256" s="178"/>
      <c r="B256" s="181"/>
      <c r="C256" s="91" t="s">
        <v>5</v>
      </c>
      <c r="D256" s="59">
        <f t="shared" si="137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115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92"/>
    </row>
    <row r="257" spans="1:21" ht="22.5" customHeight="1" x14ac:dyDescent="0.25">
      <c r="A257" s="178"/>
      <c r="B257" s="181"/>
      <c r="C257" s="91" t="s">
        <v>6</v>
      </c>
      <c r="D257" s="59">
        <f t="shared" si="137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115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92"/>
    </row>
    <row r="258" spans="1:21" ht="22.5" customHeight="1" x14ac:dyDescent="0.25">
      <c r="A258" s="178"/>
      <c r="B258" s="181"/>
      <c r="C258" s="91" t="s">
        <v>7</v>
      </c>
      <c r="D258" s="59">
        <f t="shared" si="137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115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92"/>
    </row>
    <row r="259" spans="1:21" ht="22.5" customHeight="1" x14ac:dyDescent="0.25">
      <c r="A259" s="179"/>
      <c r="B259" s="182"/>
      <c r="C259" s="91" t="s">
        <v>8</v>
      </c>
      <c r="D259" s="59">
        <f t="shared" si="137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115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92"/>
    </row>
    <row r="260" spans="1:21" ht="22.5" customHeight="1" x14ac:dyDescent="0.25">
      <c r="A260" s="177" t="s">
        <v>80</v>
      </c>
      <c r="B260" s="180" t="s">
        <v>41</v>
      </c>
      <c r="C260" s="91" t="s">
        <v>4</v>
      </c>
      <c r="D260" s="59">
        <f t="shared" si="137"/>
        <v>4679.3310000000001</v>
      </c>
      <c r="E260" s="60">
        <f>E261+E262+E263+E264</f>
        <v>561.54899999999998</v>
      </c>
      <c r="F260" s="60">
        <f t="shared" ref="F260:T260" si="153">F261+F262+F263+F264</f>
        <v>2279.8200000000002</v>
      </c>
      <c r="G260" s="60">
        <f t="shared" si="153"/>
        <v>0</v>
      </c>
      <c r="H260" s="60">
        <f t="shared" si="153"/>
        <v>1837.962</v>
      </c>
      <c r="I260" s="60">
        <f t="shared" si="153"/>
        <v>0</v>
      </c>
      <c r="J260" s="60">
        <f t="shared" si="153"/>
        <v>0</v>
      </c>
      <c r="K260" s="60">
        <f t="shared" si="153"/>
        <v>0</v>
      </c>
      <c r="L260" s="60">
        <f t="shared" si="153"/>
        <v>0</v>
      </c>
      <c r="M260" s="60">
        <f t="shared" si="153"/>
        <v>0</v>
      </c>
      <c r="N260" s="115">
        <f t="shared" si="153"/>
        <v>0</v>
      </c>
      <c r="O260" s="60">
        <f t="shared" si="153"/>
        <v>0</v>
      </c>
      <c r="P260" s="60">
        <f t="shared" si="153"/>
        <v>0</v>
      </c>
      <c r="Q260" s="60">
        <f t="shared" si="153"/>
        <v>0</v>
      </c>
      <c r="R260" s="60">
        <f t="shared" si="153"/>
        <v>0</v>
      </c>
      <c r="S260" s="60">
        <f t="shared" si="153"/>
        <v>0</v>
      </c>
      <c r="T260" s="60">
        <f t="shared" si="153"/>
        <v>0</v>
      </c>
      <c r="U260" s="192"/>
    </row>
    <row r="261" spans="1:21" ht="22.5" customHeight="1" x14ac:dyDescent="0.25">
      <c r="A261" s="178"/>
      <c r="B261" s="181"/>
      <c r="C261" s="91" t="s">
        <v>5</v>
      </c>
      <c r="D261" s="59">
        <f t="shared" si="137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115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92"/>
    </row>
    <row r="262" spans="1:21" ht="22.5" customHeight="1" x14ac:dyDescent="0.25">
      <c r="A262" s="178"/>
      <c r="B262" s="181"/>
      <c r="C262" s="91" t="s">
        <v>6</v>
      </c>
      <c r="D262" s="59">
        <f t="shared" si="137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115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92"/>
    </row>
    <row r="263" spans="1:21" ht="22.5" customHeight="1" x14ac:dyDescent="0.25">
      <c r="A263" s="178"/>
      <c r="B263" s="181"/>
      <c r="C263" s="91" t="s">
        <v>7</v>
      </c>
      <c r="D263" s="59">
        <f t="shared" si="137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115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92"/>
    </row>
    <row r="264" spans="1:21" ht="22.5" customHeight="1" x14ac:dyDescent="0.25">
      <c r="A264" s="179"/>
      <c r="B264" s="182"/>
      <c r="C264" s="91" t="s">
        <v>8</v>
      </c>
      <c r="D264" s="59">
        <f t="shared" si="137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115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92"/>
    </row>
    <row r="265" spans="1:21" ht="22.5" customHeight="1" x14ac:dyDescent="0.25">
      <c r="A265" s="177" t="s">
        <v>127</v>
      </c>
      <c r="B265" s="180" t="s">
        <v>15</v>
      </c>
      <c r="C265" s="91" t="s">
        <v>4</v>
      </c>
      <c r="D265" s="59">
        <f t="shared" si="137"/>
        <v>3142.4960000000001</v>
      </c>
      <c r="E265" s="60">
        <f>E266+E267+E268+E269</f>
        <v>0</v>
      </c>
      <c r="F265" s="60">
        <f t="shared" ref="F265:T265" si="154">F266+F267+F268+F269</f>
        <v>0</v>
      </c>
      <c r="G265" s="60">
        <f t="shared" si="154"/>
        <v>1998.116</v>
      </c>
      <c r="H265" s="60">
        <f t="shared" si="154"/>
        <v>0</v>
      </c>
      <c r="I265" s="60">
        <f t="shared" si="154"/>
        <v>0</v>
      </c>
      <c r="J265" s="60">
        <f t="shared" si="154"/>
        <v>0</v>
      </c>
      <c r="K265" s="60">
        <f t="shared" si="154"/>
        <v>1144.3800000000001</v>
      </c>
      <c r="L265" s="60">
        <f t="shared" si="154"/>
        <v>0</v>
      </c>
      <c r="M265" s="60">
        <f t="shared" si="154"/>
        <v>0</v>
      </c>
      <c r="N265" s="115">
        <f t="shared" si="154"/>
        <v>0</v>
      </c>
      <c r="O265" s="60">
        <f t="shared" si="154"/>
        <v>0</v>
      </c>
      <c r="P265" s="60">
        <f t="shared" si="154"/>
        <v>0</v>
      </c>
      <c r="Q265" s="60">
        <f t="shared" si="154"/>
        <v>0</v>
      </c>
      <c r="R265" s="60">
        <f t="shared" si="154"/>
        <v>0</v>
      </c>
      <c r="S265" s="60">
        <f t="shared" si="154"/>
        <v>0</v>
      </c>
      <c r="T265" s="60">
        <f t="shared" si="154"/>
        <v>0</v>
      </c>
      <c r="U265" s="192"/>
    </row>
    <row r="266" spans="1:21" ht="22.5" customHeight="1" x14ac:dyDescent="0.25">
      <c r="A266" s="178"/>
      <c r="B266" s="181"/>
      <c r="C266" s="91" t="s">
        <v>5</v>
      </c>
      <c r="D266" s="59">
        <f t="shared" si="137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115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92"/>
    </row>
    <row r="267" spans="1:21" ht="22.5" customHeight="1" x14ac:dyDescent="0.25">
      <c r="A267" s="178"/>
      <c r="B267" s="181"/>
      <c r="C267" s="91" t="s">
        <v>6</v>
      </c>
      <c r="D267" s="59">
        <f t="shared" si="137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115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92"/>
    </row>
    <row r="268" spans="1:21" ht="22.5" customHeight="1" x14ac:dyDescent="0.25">
      <c r="A268" s="178"/>
      <c r="B268" s="181"/>
      <c r="C268" s="91" t="s">
        <v>7</v>
      </c>
      <c r="D268" s="59">
        <f t="shared" si="137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115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92"/>
    </row>
    <row r="269" spans="1:21" ht="22.5" customHeight="1" x14ac:dyDescent="0.25">
      <c r="A269" s="179"/>
      <c r="B269" s="182"/>
      <c r="C269" s="91" t="s">
        <v>8</v>
      </c>
      <c r="D269" s="59">
        <f t="shared" si="137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115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92"/>
    </row>
    <row r="270" spans="1:21" ht="22.5" customHeight="1" x14ac:dyDescent="0.25">
      <c r="A270" s="177" t="s">
        <v>128</v>
      </c>
      <c r="B270" s="180" t="s">
        <v>42</v>
      </c>
      <c r="C270" s="91" t="s">
        <v>4</v>
      </c>
      <c r="D270" s="59">
        <f t="shared" si="137"/>
        <v>299.95999999999998</v>
      </c>
      <c r="E270" s="60">
        <f>E271+E272+E273+E274</f>
        <v>0</v>
      </c>
      <c r="F270" s="60">
        <f t="shared" ref="F270:T270" si="155">F271+F272+F273+F274</f>
        <v>0</v>
      </c>
      <c r="G270" s="60">
        <f t="shared" si="155"/>
        <v>299.95999999999998</v>
      </c>
      <c r="H270" s="60">
        <f t="shared" si="155"/>
        <v>0</v>
      </c>
      <c r="I270" s="60">
        <f t="shared" si="155"/>
        <v>0</v>
      </c>
      <c r="J270" s="60">
        <f t="shared" si="155"/>
        <v>0</v>
      </c>
      <c r="K270" s="60">
        <f t="shared" si="155"/>
        <v>0</v>
      </c>
      <c r="L270" s="60">
        <f t="shared" si="155"/>
        <v>0</v>
      </c>
      <c r="M270" s="60">
        <f t="shared" si="155"/>
        <v>0</v>
      </c>
      <c r="N270" s="115">
        <f t="shared" si="155"/>
        <v>0</v>
      </c>
      <c r="O270" s="60">
        <f t="shared" si="155"/>
        <v>0</v>
      </c>
      <c r="P270" s="60">
        <f t="shared" si="155"/>
        <v>0</v>
      </c>
      <c r="Q270" s="60">
        <f t="shared" si="155"/>
        <v>0</v>
      </c>
      <c r="R270" s="60">
        <f t="shared" si="155"/>
        <v>0</v>
      </c>
      <c r="S270" s="60">
        <f t="shared" si="155"/>
        <v>0</v>
      </c>
      <c r="T270" s="60">
        <f t="shared" si="155"/>
        <v>0</v>
      </c>
      <c r="U270" s="192"/>
    </row>
    <row r="271" spans="1:21" ht="22.5" customHeight="1" x14ac:dyDescent="0.25">
      <c r="A271" s="178"/>
      <c r="B271" s="181"/>
      <c r="C271" s="91" t="s">
        <v>5</v>
      </c>
      <c r="D271" s="59">
        <f t="shared" si="137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115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92"/>
    </row>
    <row r="272" spans="1:21" ht="22.5" customHeight="1" x14ac:dyDescent="0.25">
      <c r="A272" s="178"/>
      <c r="B272" s="181"/>
      <c r="C272" s="91" t="s">
        <v>6</v>
      </c>
      <c r="D272" s="59">
        <f t="shared" si="137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115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92"/>
    </row>
    <row r="273" spans="1:21" ht="22.5" customHeight="1" x14ac:dyDescent="0.25">
      <c r="A273" s="178"/>
      <c r="B273" s="181"/>
      <c r="C273" s="91" t="s">
        <v>20</v>
      </c>
      <c r="D273" s="59">
        <f t="shared" si="137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115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92"/>
    </row>
    <row r="274" spans="1:21" ht="22.5" customHeight="1" x14ac:dyDescent="0.25">
      <c r="A274" s="179"/>
      <c r="B274" s="182"/>
      <c r="C274" s="91" t="s">
        <v>22</v>
      </c>
      <c r="D274" s="59">
        <f t="shared" si="137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115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92"/>
    </row>
    <row r="275" spans="1:21" ht="22.5" customHeight="1" x14ac:dyDescent="0.25">
      <c r="A275" s="177" t="s">
        <v>129</v>
      </c>
      <c r="B275" s="180" t="s">
        <v>99</v>
      </c>
      <c r="C275" s="91" t="s">
        <v>4</v>
      </c>
      <c r="D275" s="59">
        <f t="shared" si="137"/>
        <v>19141.094000000001</v>
      </c>
      <c r="E275" s="60">
        <f>E276+E277+E278+E279</f>
        <v>0</v>
      </c>
      <c r="F275" s="60">
        <f t="shared" ref="F275:T275" si="156">F276+F277+F278+F279</f>
        <v>0</v>
      </c>
      <c r="G275" s="60">
        <f t="shared" si="156"/>
        <v>0</v>
      </c>
      <c r="H275" s="60">
        <f t="shared" si="156"/>
        <v>0</v>
      </c>
      <c r="I275" s="60">
        <f t="shared" si="156"/>
        <v>11283.572</v>
      </c>
      <c r="J275" s="60">
        <f t="shared" si="156"/>
        <v>7857.5219999999999</v>
      </c>
      <c r="K275" s="60">
        <f t="shared" si="156"/>
        <v>0</v>
      </c>
      <c r="L275" s="60">
        <f t="shared" si="156"/>
        <v>0</v>
      </c>
      <c r="M275" s="60">
        <f t="shared" si="156"/>
        <v>0</v>
      </c>
      <c r="N275" s="115">
        <f t="shared" si="156"/>
        <v>0</v>
      </c>
      <c r="O275" s="60">
        <f t="shared" si="156"/>
        <v>0</v>
      </c>
      <c r="P275" s="60">
        <f t="shared" si="156"/>
        <v>0</v>
      </c>
      <c r="Q275" s="60">
        <f t="shared" si="156"/>
        <v>0</v>
      </c>
      <c r="R275" s="60">
        <f t="shared" si="156"/>
        <v>0</v>
      </c>
      <c r="S275" s="60">
        <f t="shared" si="156"/>
        <v>0</v>
      </c>
      <c r="T275" s="60">
        <f t="shared" si="156"/>
        <v>0</v>
      </c>
      <c r="U275" s="192"/>
    </row>
    <row r="276" spans="1:21" ht="22.5" customHeight="1" x14ac:dyDescent="0.25">
      <c r="A276" s="178"/>
      <c r="B276" s="181"/>
      <c r="C276" s="91" t="s">
        <v>5</v>
      </c>
      <c r="D276" s="59">
        <f t="shared" si="137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115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92"/>
    </row>
    <row r="277" spans="1:21" ht="22.5" customHeight="1" x14ac:dyDescent="0.25">
      <c r="A277" s="178"/>
      <c r="B277" s="181"/>
      <c r="C277" s="91" t="s">
        <v>6</v>
      </c>
      <c r="D277" s="59">
        <f t="shared" si="137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115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92"/>
    </row>
    <row r="278" spans="1:21" ht="22.5" customHeight="1" x14ac:dyDescent="0.25">
      <c r="A278" s="178"/>
      <c r="B278" s="181"/>
      <c r="C278" s="91" t="s">
        <v>20</v>
      </c>
      <c r="D278" s="59">
        <f t="shared" si="137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115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92"/>
    </row>
    <row r="279" spans="1:21" ht="22.5" customHeight="1" x14ac:dyDescent="0.25">
      <c r="A279" s="179"/>
      <c r="B279" s="182"/>
      <c r="C279" s="91" t="s">
        <v>22</v>
      </c>
      <c r="D279" s="59">
        <f t="shared" si="137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115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92"/>
    </row>
    <row r="280" spans="1:21" ht="22.5" customHeight="1" x14ac:dyDescent="0.25">
      <c r="A280" s="177" t="s">
        <v>130</v>
      </c>
      <c r="B280" s="180" t="s">
        <v>125</v>
      </c>
      <c r="C280" s="91" t="s">
        <v>4</v>
      </c>
      <c r="D280" s="59">
        <f t="shared" ref="D280:D343" si="157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8">F281+F282+F283+F284</f>
        <v>0</v>
      </c>
      <c r="G280" s="60">
        <f t="shared" si="158"/>
        <v>0</v>
      </c>
      <c r="H280" s="60">
        <f t="shared" si="158"/>
        <v>0</v>
      </c>
      <c r="I280" s="60">
        <f t="shared" si="158"/>
        <v>0</v>
      </c>
      <c r="J280" s="60">
        <f t="shared" si="158"/>
        <v>630.03</v>
      </c>
      <c r="K280" s="60">
        <f t="shared" si="158"/>
        <v>26438.26</v>
      </c>
      <c r="L280" s="60">
        <f t="shared" si="158"/>
        <v>0</v>
      </c>
      <c r="M280" s="60">
        <f t="shared" si="158"/>
        <v>0</v>
      </c>
      <c r="N280" s="115">
        <f t="shared" si="158"/>
        <v>0</v>
      </c>
      <c r="O280" s="60">
        <f t="shared" si="158"/>
        <v>0</v>
      </c>
      <c r="P280" s="60">
        <f t="shared" si="158"/>
        <v>0</v>
      </c>
      <c r="Q280" s="60">
        <f t="shared" si="158"/>
        <v>0</v>
      </c>
      <c r="R280" s="60">
        <f t="shared" si="158"/>
        <v>0</v>
      </c>
      <c r="S280" s="60">
        <f t="shared" si="158"/>
        <v>0</v>
      </c>
      <c r="T280" s="60">
        <f t="shared" si="158"/>
        <v>0</v>
      </c>
      <c r="U280" s="192"/>
    </row>
    <row r="281" spans="1:21" ht="22.5" customHeight="1" x14ac:dyDescent="0.25">
      <c r="A281" s="178"/>
      <c r="B281" s="181"/>
      <c r="C281" s="91" t="s">
        <v>5</v>
      </c>
      <c r="D281" s="59">
        <f t="shared" si="157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115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92"/>
    </row>
    <row r="282" spans="1:21" ht="22.5" customHeight="1" x14ac:dyDescent="0.25">
      <c r="A282" s="178"/>
      <c r="B282" s="181"/>
      <c r="C282" s="91" t="s">
        <v>6</v>
      </c>
      <c r="D282" s="59">
        <f t="shared" si="157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115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92"/>
    </row>
    <row r="283" spans="1:21" ht="22.5" customHeight="1" x14ac:dyDescent="0.25">
      <c r="A283" s="178"/>
      <c r="B283" s="181"/>
      <c r="C283" s="91" t="s">
        <v>7</v>
      </c>
      <c r="D283" s="59">
        <f t="shared" si="157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115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92"/>
    </row>
    <row r="284" spans="1:21" ht="22.5" customHeight="1" x14ac:dyDescent="0.25">
      <c r="A284" s="179"/>
      <c r="B284" s="182"/>
      <c r="C284" s="91" t="s">
        <v>8</v>
      </c>
      <c r="D284" s="59">
        <f t="shared" si="157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115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92"/>
    </row>
    <row r="285" spans="1:21" ht="28.5" customHeight="1" x14ac:dyDescent="0.25">
      <c r="A285" s="177" t="s">
        <v>131</v>
      </c>
      <c r="B285" s="180" t="s">
        <v>124</v>
      </c>
      <c r="C285" s="91" t="s">
        <v>4</v>
      </c>
      <c r="D285" s="59">
        <f t="shared" si="157"/>
        <v>101.64400000000001</v>
      </c>
      <c r="E285" s="60">
        <f>E286+E287+E288+E289</f>
        <v>0</v>
      </c>
      <c r="F285" s="60">
        <f t="shared" ref="F285:T285" si="159">F286+F287+F288+F289</f>
        <v>0</v>
      </c>
      <c r="G285" s="60">
        <f t="shared" si="159"/>
        <v>0</v>
      </c>
      <c r="H285" s="60">
        <f t="shared" si="159"/>
        <v>0</v>
      </c>
      <c r="I285" s="60">
        <f t="shared" si="159"/>
        <v>0</v>
      </c>
      <c r="J285" s="60">
        <f t="shared" si="159"/>
        <v>101.64400000000001</v>
      </c>
      <c r="K285" s="60">
        <f t="shared" si="159"/>
        <v>0</v>
      </c>
      <c r="L285" s="60">
        <f t="shared" si="159"/>
        <v>0</v>
      </c>
      <c r="M285" s="60">
        <f t="shared" si="159"/>
        <v>0</v>
      </c>
      <c r="N285" s="115">
        <f t="shared" si="159"/>
        <v>0</v>
      </c>
      <c r="O285" s="60">
        <f t="shared" si="159"/>
        <v>0</v>
      </c>
      <c r="P285" s="60">
        <f t="shared" si="159"/>
        <v>0</v>
      </c>
      <c r="Q285" s="60">
        <f t="shared" si="159"/>
        <v>0</v>
      </c>
      <c r="R285" s="60">
        <f t="shared" si="159"/>
        <v>0</v>
      </c>
      <c r="S285" s="60">
        <f t="shared" si="159"/>
        <v>0</v>
      </c>
      <c r="T285" s="60">
        <f t="shared" si="159"/>
        <v>0</v>
      </c>
      <c r="U285" s="192"/>
    </row>
    <row r="286" spans="1:21" ht="28.5" customHeight="1" x14ac:dyDescent="0.25">
      <c r="A286" s="178"/>
      <c r="B286" s="181"/>
      <c r="C286" s="91" t="s">
        <v>5</v>
      </c>
      <c r="D286" s="59">
        <f t="shared" si="157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115">
        <v>0</v>
      </c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60">
        <v>0</v>
      </c>
      <c r="U286" s="192"/>
    </row>
    <row r="287" spans="1:21" ht="28.5" customHeight="1" x14ac:dyDescent="0.25">
      <c r="A287" s="178"/>
      <c r="B287" s="181"/>
      <c r="C287" s="91" t="s">
        <v>6</v>
      </c>
      <c r="D287" s="59">
        <f t="shared" si="157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115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92"/>
    </row>
    <row r="288" spans="1:21" ht="28.5" customHeight="1" x14ac:dyDescent="0.25">
      <c r="A288" s="178"/>
      <c r="B288" s="181"/>
      <c r="C288" s="91" t="s">
        <v>7</v>
      </c>
      <c r="D288" s="59">
        <f t="shared" si="157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115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92"/>
    </row>
    <row r="289" spans="1:21" ht="28.5" customHeight="1" x14ac:dyDescent="0.25">
      <c r="A289" s="179"/>
      <c r="B289" s="182"/>
      <c r="C289" s="91" t="s">
        <v>8</v>
      </c>
      <c r="D289" s="59">
        <f t="shared" si="157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115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92"/>
    </row>
    <row r="290" spans="1:21" ht="27" customHeight="1" x14ac:dyDescent="0.25">
      <c r="A290" s="177" t="s">
        <v>221</v>
      </c>
      <c r="B290" s="180" t="s">
        <v>290</v>
      </c>
      <c r="C290" s="91" t="s">
        <v>4</v>
      </c>
      <c r="D290" s="59">
        <f t="shared" si="157"/>
        <v>49210.184000000001</v>
      </c>
      <c r="E290" s="60">
        <f>E291+E292+E293+E294</f>
        <v>0</v>
      </c>
      <c r="F290" s="60">
        <f t="shared" ref="F290:T290" si="160">F291+F292+F293+F294</f>
        <v>0</v>
      </c>
      <c r="G290" s="60">
        <f t="shared" si="160"/>
        <v>0</v>
      </c>
      <c r="H290" s="60">
        <f t="shared" si="160"/>
        <v>0</v>
      </c>
      <c r="I290" s="60">
        <f t="shared" si="160"/>
        <v>0</v>
      </c>
      <c r="J290" s="60">
        <f t="shared" si="160"/>
        <v>0</v>
      </c>
      <c r="K290" s="60">
        <f t="shared" si="160"/>
        <v>817.5</v>
      </c>
      <c r="L290" s="60">
        <f t="shared" si="160"/>
        <v>32792.084000000003</v>
      </c>
      <c r="M290" s="60">
        <f t="shared" si="160"/>
        <v>15600.6</v>
      </c>
      <c r="N290" s="115">
        <f t="shared" si="160"/>
        <v>0</v>
      </c>
      <c r="O290" s="60">
        <f t="shared" si="160"/>
        <v>0</v>
      </c>
      <c r="P290" s="60">
        <f t="shared" si="160"/>
        <v>0</v>
      </c>
      <c r="Q290" s="60">
        <f t="shared" si="160"/>
        <v>0</v>
      </c>
      <c r="R290" s="60">
        <f t="shared" si="160"/>
        <v>0</v>
      </c>
      <c r="S290" s="60">
        <f t="shared" si="160"/>
        <v>0</v>
      </c>
      <c r="T290" s="60">
        <f t="shared" si="160"/>
        <v>0</v>
      </c>
      <c r="U290" s="192"/>
    </row>
    <row r="291" spans="1:21" ht="27" customHeight="1" x14ac:dyDescent="0.25">
      <c r="A291" s="178"/>
      <c r="B291" s="181"/>
      <c r="C291" s="91" t="s">
        <v>5</v>
      </c>
      <c r="D291" s="59">
        <f t="shared" si="157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115">
        <v>0</v>
      </c>
      <c r="O291" s="60">
        <v>0</v>
      </c>
      <c r="P291" s="60">
        <v>0</v>
      </c>
      <c r="Q291" s="60">
        <v>0</v>
      </c>
      <c r="R291" s="60">
        <v>0</v>
      </c>
      <c r="S291" s="60">
        <v>0</v>
      </c>
      <c r="T291" s="60">
        <v>0</v>
      </c>
      <c r="U291" s="192"/>
    </row>
    <row r="292" spans="1:21" ht="27" customHeight="1" x14ac:dyDescent="0.25">
      <c r="A292" s="178"/>
      <c r="B292" s="181"/>
      <c r="C292" s="91" t="s">
        <v>6</v>
      </c>
      <c r="D292" s="59">
        <f t="shared" si="157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115">
        <v>0</v>
      </c>
      <c r="O292" s="60">
        <v>0</v>
      </c>
      <c r="P292" s="60">
        <v>0</v>
      </c>
      <c r="Q292" s="60">
        <v>0</v>
      </c>
      <c r="R292" s="60">
        <v>0</v>
      </c>
      <c r="S292" s="60">
        <v>0</v>
      </c>
      <c r="T292" s="60">
        <v>0</v>
      </c>
      <c r="U292" s="192"/>
    </row>
    <row r="293" spans="1:21" ht="27" customHeight="1" x14ac:dyDescent="0.25">
      <c r="A293" s="178"/>
      <c r="B293" s="181"/>
      <c r="C293" s="91" t="s">
        <v>7</v>
      </c>
      <c r="D293" s="59">
        <f t="shared" si="157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115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192"/>
    </row>
    <row r="294" spans="1:21" ht="27" customHeight="1" x14ac:dyDescent="0.25">
      <c r="A294" s="179"/>
      <c r="B294" s="182"/>
      <c r="C294" s="91" t="s">
        <v>8</v>
      </c>
      <c r="D294" s="59">
        <f t="shared" si="157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115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  <c r="U294" s="192"/>
    </row>
    <row r="295" spans="1:21" ht="22.5" customHeight="1" x14ac:dyDescent="0.25">
      <c r="A295" s="177" t="s">
        <v>222</v>
      </c>
      <c r="B295" s="180" t="s">
        <v>215</v>
      </c>
      <c r="C295" s="91" t="s">
        <v>4</v>
      </c>
      <c r="D295" s="59">
        <f t="shared" si="157"/>
        <v>132.88</v>
      </c>
      <c r="E295" s="60">
        <f>E296+E297+E298+E299</f>
        <v>0</v>
      </c>
      <c r="F295" s="60">
        <f t="shared" ref="F295:T295" si="161">F296+F297+F298+F299</f>
        <v>0</v>
      </c>
      <c r="G295" s="60">
        <f t="shared" si="161"/>
        <v>0</v>
      </c>
      <c r="H295" s="60">
        <f t="shared" si="161"/>
        <v>0</v>
      </c>
      <c r="I295" s="60">
        <f t="shared" si="161"/>
        <v>0</v>
      </c>
      <c r="J295" s="60">
        <f t="shared" si="161"/>
        <v>0</v>
      </c>
      <c r="K295" s="60">
        <f t="shared" si="161"/>
        <v>132.88</v>
      </c>
      <c r="L295" s="60">
        <f t="shared" si="161"/>
        <v>0</v>
      </c>
      <c r="M295" s="60">
        <f t="shared" si="161"/>
        <v>0</v>
      </c>
      <c r="N295" s="115">
        <f t="shared" si="161"/>
        <v>0</v>
      </c>
      <c r="O295" s="60">
        <f t="shared" si="161"/>
        <v>0</v>
      </c>
      <c r="P295" s="60">
        <f t="shared" si="161"/>
        <v>0</v>
      </c>
      <c r="Q295" s="60">
        <f t="shared" si="161"/>
        <v>0</v>
      </c>
      <c r="R295" s="60">
        <f t="shared" si="161"/>
        <v>0</v>
      </c>
      <c r="S295" s="60">
        <f t="shared" si="161"/>
        <v>0</v>
      </c>
      <c r="T295" s="60">
        <f t="shared" si="161"/>
        <v>0</v>
      </c>
      <c r="U295" s="192"/>
    </row>
    <row r="296" spans="1:21" ht="22.5" customHeight="1" x14ac:dyDescent="0.25">
      <c r="A296" s="178"/>
      <c r="B296" s="181"/>
      <c r="C296" s="91" t="s">
        <v>5</v>
      </c>
      <c r="D296" s="59">
        <f t="shared" si="157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115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92"/>
    </row>
    <row r="297" spans="1:21" ht="22.5" customHeight="1" x14ac:dyDescent="0.25">
      <c r="A297" s="178"/>
      <c r="B297" s="181"/>
      <c r="C297" s="91" t="s">
        <v>6</v>
      </c>
      <c r="D297" s="59">
        <f t="shared" si="157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115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92"/>
    </row>
    <row r="298" spans="1:21" ht="22.5" customHeight="1" x14ac:dyDescent="0.25">
      <c r="A298" s="178"/>
      <c r="B298" s="181"/>
      <c r="C298" s="91" t="s">
        <v>7</v>
      </c>
      <c r="D298" s="59">
        <f t="shared" si="157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115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92"/>
    </row>
    <row r="299" spans="1:21" ht="22.5" customHeight="1" x14ac:dyDescent="0.25">
      <c r="A299" s="179"/>
      <c r="B299" s="182"/>
      <c r="C299" s="91" t="s">
        <v>8</v>
      </c>
      <c r="D299" s="59">
        <f t="shared" si="157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115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92"/>
    </row>
    <row r="300" spans="1:21" ht="22.5" customHeight="1" x14ac:dyDescent="0.25">
      <c r="A300" s="177" t="s">
        <v>225</v>
      </c>
      <c r="B300" s="180" t="s">
        <v>217</v>
      </c>
      <c r="C300" s="91" t="s">
        <v>4</v>
      </c>
      <c r="D300" s="59">
        <f t="shared" si="157"/>
        <v>887.07</v>
      </c>
      <c r="E300" s="60">
        <f>E301+E302+E303+E304</f>
        <v>0</v>
      </c>
      <c r="F300" s="60">
        <f t="shared" ref="F300:T300" si="162">F301+F302+F303+F304</f>
        <v>0</v>
      </c>
      <c r="G300" s="60">
        <f t="shared" si="162"/>
        <v>0</v>
      </c>
      <c r="H300" s="60">
        <f t="shared" si="162"/>
        <v>0</v>
      </c>
      <c r="I300" s="60">
        <f t="shared" si="162"/>
        <v>0</v>
      </c>
      <c r="J300" s="60">
        <f t="shared" si="162"/>
        <v>0</v>
      </c>
      <c r="K300" s="60">
        <f t="shared" si="162"/>
        <v>887.07</v>
      </c>
      <c r="L300" s="60">
        <f t="shared" si="162"/>
        <v>0</v>
      </c>
      <c r="M300" s="60">
        <f t="shared" si="162"/>
        <v>0</v>
      </c>
      <c r="N300" s="115">
        <f t="shared" si="162"/>
        <v>0</v>
      </c>
      <c r="O300" s="60">
        <f t="shared" si="162"/>
        <v>0</v>
      </c>
      <c r="P300" s="60">
        <f t="shared" si="162"/>
        <v>0</v>
      </c>
      <c r="Q300" s="60">
        <f t="shared" si="162"/>
        <v>0</v>
      </c>
      <c r="R300" s="60">
        <f t="shared" si="162"/>
        <v>0</v>
      </c>
      <c r="S300" s="60">
        <f t="shared" si="162"/>
        <v>0</v>
      </c>
      <c r="T300" s="60">
        <f t="shared" si="162"/>
        <v>0</v>
      </c>
      <c r="U300" s="192"/>
    </row>
    <row r="301" spans="1:21" ht="22.5" customHeight="1" x14ac:dyDescent="0.25">
      <c r="A301" s="178"/>
      <c r="B301" s="181"/>
      <c r="C301" s="91" t="s">
        <v>5</v>
      </c>
      <c r="D301" s="59">
        <f t="shared" si="157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115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92"/>
    </row>
    <row r="302" spans="1:21" ht="22.5" customHeight="1" x14ac:dyDescent="0.25">
      <c r="A302" s="178"/>
      <c r="B302" s="181"/>
      <c r="C302" s="91" t="s">
        <v>6</v>
      </c>
      <c r="D302" s="59">
        <f t="shared" si="157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115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92"/>
    </row>
    <row r="303" spans="1:21" ht="22.5" customHeight="1" x14ac:dyDescent="0.25">
      <c r="A303" s="178"/>
      <c r="B303" s="181"/>
      <c r="C303" s="91" t="s">
        <v>7</v>
      </c>
      <c r="D303" s="59">
        <f t="shared" si="157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115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92"/>
    </row>
    <row r="304" spans="1:21" ht="22.5" customHeight="1" x14ac:dyDescent="0.25">
      <c r="A304" s="179"/>
      <c r="B304" s="182"/>
      <c r="C304" s="91" t="s">
        <v>8</v>
      </c>
      <c r="D304" s="59">
        <f t="shared" si="157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115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92"/>
    </row>
    <row r="305" spans="1:21" s="1" customFormat="1" ht="22.5" customHeight="1" x14ac:dyDescent="0.25">
      <c r="A305" s="171" t="s">
        <v>239</v>
      </c>
      <c r="B305" s="174" t="s">
        <v>250</v>
      </c>
      <c r="C305" s="90" t="s">
        <v>4</v>
      </c>
      <c r="D305" s="59">
        <f t="shared" si="157"/>
        <v>25000</v>
      </c>
      <c r="E305" s="59">
        <f>E306+E307+E308+E309</f>
        <v>0</v>
      </c>
      <c r="F305" s="59">
        <f t="shared" ref="F305:J305" si="163">F306+F307+F308+F309</f>
        <v>0</v>
      </c>
      <c r="G305" s="59">
        <f t="shared" si="163"/>
        <v>0</v>
      </c>
      <c r="H305" s="59">
        <f t="shared" si="163"/>
        <v>0</v>
      </c>
      <c r="I305" s="59">
        <f t="shared" si="163"/>
        <v>0</v>
      </c>
      <c r="J305" s="59">
        <f t="shared" si="163"/>
        <v>0</v>
      </c>
      <c r="K305" s="59">
        <f>K306+K307+K308+K309</f>
        <v>10000</v>
      </c>
      <c r="L305" s="59">
        <f t="shared" ref="L305:N305" si="164">L306+L307+L308+L309</f>
        <v>10000</v>
      </c>
      <c r="M305" s="59">
        <f>M306+M307+M308+M309</f>
        <v>5000</v>
      </c>
      <c r="N305" s="114">
        <f t="shared" si="164"/>
        <v>0</v>
      </c>
      <c r="O305" s="59">
        <f t="shared" ref="O305:T305" si="165">O306+O307+O308+O309</f>
        <v>0</v>
      </c>
      <c r="P305" s="59">
        <f t="shared" si="165"/>
        <v>0</v>
      </c>
      <c r="Q305" s="59">
        <f t="shared" si="165"/>
        <v>0</v>
      </c>
      <c r="R305" s="59">
        <f t="shared" si="165"/>
        <v>0</v>
      </c>
      <c r="S305" s="59">
        <f t="shared" si="165"/>
        <v>0</v>
      </c>
      <c r="T305" s="59">
        <f t="shared" si="165"/>
        <v>0</v>
      </c>
      <c r="U305" s="192"/>
    </row>
    <row r="306" spans="1:21" s="1" customFormat="1" ht="22.5" customHeight="1" x14ac:dyDescent="0.25">
      <c r="A306" s="172"/>
      <c r="B306" s="175"/>
      <c r="C306" s="90" t="s">
        <v>5</v>
      </c>
      <c r="D306" s="59">
        <f t="shared" si="157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6">L311+L316</f>
        <v>10000</v>
      </c>
      <c r="M306" s="59">
        <f t="shared" si="166"/>
        <v>0</v>
      </c>
      <c r="N306" s="114">
        <f t="shared" si="166"/>
        <v>0</v>
      </c>
      <c r="O306" s="59">
        <f t="shared" ref="O306:T306" si="167">O311+O316</f>
        <v>0</v>
      </c>
      <c r="P306" s="59">
        <f t="shared" si="167"/>
        <v>0</v>
      </c>
      <c r="Q306" s="59">
        <f t="shared" si="167"/>
        <v>0</v>
      </c>
      <c r="R306" s="59">
        <f t="shared" si="167"/>
        <v>0</v>
      </c>
      <c r="S306" s="59">
        <f t="shared" si="167"/>
        <v>0</v>
      </c>
      <c r="T306" s="59">
        <f t="shared" si="167"/>
        <v>0</v>
      </c>
      <c r="U306" s="192"/>
    </row>
    <row r="307" spans="1:21" s="1" customFormat="1" ht="22.5" customHeight="1" x14ac:dyDescent="0.25">
      <c r="A307" s="172"/>
      <c r="B307" s="175"/>
      <c r="C307" s="90" t="s">
        <v>6</v>
      </c>
      <c r="D307" s="59">
        <f t="shared" si="157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8">L312+L317</f>
        <v>0</v>
      </c>
      <c r="M307" s="59">
        <f>M312+M317+M322</f>
        <v>5000</v>
      </c>
      <c r="N307" s="114">
        <f t="shared" si="168"/>
        <v>0</v>
      </c>
      <c r="O307" s="59">
        <f t="shared" ref="O307:T307" si="169">O312+O317</f>
        <v>0</v>
      </c>
      <c r="P307" s="59">
        <f t="shared" si="169"/>
        <v>0</v>
      </c>
      <c r="Q307" s="59">
        <f t="shared" si="169"/>
        <v>0</v>
      </c>
      <c r="R307" s="59">
        <f t="shared" si="169"/>
        <v>0</v>
      </c>
      <c r="S307" s="59">
        <f t="shared" si="169"/>
        <v>0</v>
      </c>
      <c r="T307" s="59">
        <f t="shared" si="169"/>
        <v>0</v>
      </c>
      <c r="U307" s="192"/>
    </row>
    <row r="308" spans="1:21" s="1" customFormat="1" ht="22.5" customHeight="1" x14ac:dyDescent="0.25">
      <c r="A308" s="172"/>
      <c r="B308" s="175"/>
      <c r="C308" s="90" t="s">
        <v>7</v>
      </c>
      <c r="D308" s="59">
        <f t="shared" si="157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0">L313+L318</f>
        <v>0</v>
      </c>
      <c r="M308" s="59">
        <f t="shared" si="170"/>
        <v>0</v>
      </c>
      <c r="N308" s="114">
        <f t="shared" si="170"/>
        <v>0</v>
      </c>
      <c r="O308" s="59">
        <f t="shared" ref="O308:T308" si="171">O313+O318</f>
        <v>0</v>
      </c>
      <c r="P308" s="59">
        <f t="shared" si="171"/>
        <v>0</v>
      </c>
      <c r="Q308" s="59">
        <f t="shared" si="171"/>
        <v>0</v>
      </c>
      <c r="R308" s="59">
        <f t="shared" si="171"/>
        <v>0</v>
      </c>
      <c r="S308" s="59">
        <f t="shared" si="171"/>
        <v>0</v>
      </c>
      <c r="T308" s="59">
        <f t="shared" si="171"/>
        <v>0</v>
      </c>
      <c r="U308" s="192"/>
    </row>
    <row r="309" spans="1:21" s="1" customFormat="1" ht="22.5" customHeight="1" x14ac:dyDescent="0.25">
      <c r="A309" s="173"/>
      <c r="B309" s="176"/>
      <c r="C309" s="90" t="s">
        <v>8</v>
      </c>
      <c r="D309" s="59">
        <f t="shared" si="157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2">L314+L319</f>
        <v>0</v>
      </c>
      <c r="M309" s="59">
        <f t="shared" si="172"/>
        <v>0</v>
      </c>
      <c r="N309" s="114">
        <f t="shared" si="172"/>
        <v>0</v>
      </c>
      <c r="O309" s="59">
        <f t="shared" ref="O309:T309" si="173">O314+O319</f>
        <v>0</v>
      </c>
      <c r="P309" s="59">
        <f t="shared" si="173"/>
        <v>0</v>
      </c>
      <c r="Q309" s="59">
        <f t="shared" si="173"/>
        <v>0</v>
      </c>
      <c r="R309" s="59">
        <f t="shared" si="173"/>
        <v>0</v>
      </c>
      <c r="S309" s="59">
        <f t="shared" si="173"/>
        <v>0</v>
      </c>
      <c r="T309" s="59">
        <f t="shared" si="173"/>
        <v>0</v>
      </c>
      <c r="U309" s="192"/>
    </row>
    <row r="310" spans="1:21" ht="22.5" customHeight="1" x14ac:dyDescent="0.25">
      <c r="A310" s="177" t="s">
        <v>240</v>
      </c>
      <c r="B310" s="180" t="s">
        <v>243</v>
      </c>
      <c r="C310" s="91" t="s">
        <v>4</v>
      </c>
      <c r="D310" s="59">
        <f t="shared" si="157"/>
        <v>20000</v>
      </c>
      <c r="E310" s="60">
        <f>E311+E312+E313+E314</f>
        <v>0</v>
      </c>
      <c r="F310" s="60">
        <f t="shared" ref="F310:T310" si="174">F311+F312+F313+F314</f>
        <v>0</v>
      </c>
      <c r="G310" s="60">
        <f t="shared" si="174"/>
        <v>0</v>
      </c>
      <c r="H310" s="60">
        <f t="shared" si="174"/>
        <v>0</v>
      </c>
      <c r="I310" s="60">
        <f t="shared" si="174"/>
        <v>0</v>
      </c>
      <c r="J310" s="60">
        <f t="shared" si="174"/>
        <v>0</v>
      </c>
      <c r="K310" s="60">
        <f t="shared" si="174"/>
        <v>10000</v>
      </c>
      <c r="L310" s="60">
        <f t="shared" si="174"/>
        <v>10000</v>
      </c>
      <c r="M310" s="60">
        <f t="shared" si="174"/>
        <v>0</v>
      </c>
      <c r="N310" s="115">
        <f t="shared" si="174"/>
        <v>0</v>
      </c>
      <c r="O310" s="60">
        <f t="shared" si="174"/>
        <v>0</v>
      </c>
      <c r="P310" s="60">
        <f t="shared" si="174"/>
        <v>0</v>
      </c>
      <c r="Q310" s="60">
        <f t="shared" si="174"/>
        <v>0</v>
      </c>
      <c r="R310" s="60">
        <f t="shared" si="174"/>
        <v>0</v>
      </c>
      <c r="S310" s="60">
        <f t="shared" si="174"/>
        <v>0</v>
      </c>
      <c r="T310" s="60">
        <f t="shared" si="174"/>
        <v>0</v>
      </c>
      <c r="U310" s="192"/>
    </row>
    <row r="311" spans="1:21" ht="22.5" customHeight="1" x14ac:dyDescent="0.25">
      <c r="A311" s="178"/>
      <c r="B311" s="181"/>
      <c r="C311" s="91" t="s">
        <v>5</v>
      </c>
      <c r="D311" s="59">
        <f t="shared" si="157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115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  <c r="U311" s="192"/>
    </row>
    <row r="312" spans="1:21" ht="22.5" customHeight="1" x14ac:dyDescent="0.25">
      <c r="A312" s="178"/>
      <c r="B312" s="181"/>
      <c r="C312" s="91" t="s">
        <v>6</v>
      </c>
      <c r="D312" s="59">
        <f t="shared" si="157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115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  <c r="U312" s="192"/>
    </row>
    <row r="313" spans="1:21" ht="22.5" customHeight="1" x14ac:dyDescent="0.25">
      <c r="A313" s="178"/>
      <c r="B313" s="181"/>
      <c r="C313" s="91" t="s">
        <v>7</v>
      </c>
      <c r="D313" s="59">
        <f t="shared" si="157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115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  <c r="U313" s="192"/>
    </row>
    <row r="314" spans="1:21" ht="22.5" customHeight="1" x14ac:dyDescent="0.25">
      <c r="A314" s="179"/>
      <c r="B314" s="182"/>
      <c r="C314" s="91" t="s">
        <v>8</v>
      </c>
      <c r="D314" s="59">
        <f t="shared" si="157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115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  <c r="U314" s="192"/>
    </row>
    <row r="315" spans="1:21" ht="22.5" customHeight="1" x14ac:dyDescent="0.25">
      <c r="A315" s="177" t="s">
        <v>251</v>
      </c>
      <c r="B315" s="180" t="s">
        <v>243</v>
      </c>
      <c r="C315" s="91" t="s">
        <v>4</v>
      </c>
      <c r="D315" s="59">
        <f t="shared" si="157"/>
        <v>0</v>
      </c>
      <c r="E315" s="60">
        <f>E316+E317+E318+E319</f>
        <v>0</v>
      </c>
      <c r="F315" s="60">
        <f t="shared" ref="F315:T315" si="175">F316+F317+F318+F319</f>
        <v>0</v>
      </c>
      <c r="G315" s="60">
        <f t="shared" si="175"/>
        <v>0</v>
      </c>
      <c r="H315" s="60">
        <f t="shared" si="175"/>
        <v>0</v>
      </c>
      <c r="I315" s="60">
        <f t="shared" si="175"/>
        <v>0</v>
      </c>
      <c r="J315" s="60">
        <f t="shared" si="175"/>
        <v>0</v>
      </c>
      <c r="K315" s="60">
        <f t="shared" si="175"/>
        <v>0</v>
      </c>
      <c r="L315" s="60">
        <f t="shared" si="175"/>
        <v>0</v>
      </c>
      <c r="M315" s="60">
        <f t="shared" si="175"/>
        <v>0</v>
      </c>
      <c r="N315" s="115">
        <f t="shared" si="175"/>
        <v>0</v>
      </c>
      <c r="O315" s="60">
        <f t="shared" si="175"/>
        <v>0</v>
      </c>
      <c r="P315" s="60">
        <f t="shared" si="175"/>
        <v>0</v>
      </c>
      <c r="Q315" s="60">
        <f t="shared" si="175"/>
        <v>0</v>
      </c>
      <c r="R315" s="60">
        <f t="shared" si="175"/>
        <v>0</v>
      </c>
      <c r="S315" s="60">
        <f t="shared" si="175"/>
        <v>0</v>
      </c>
      <c r="T315" s="60">
        <f t="shared" si="175"/>
        <v>0</v>
      </c>
      <c r="U315" s="192"/>
    </row>
    <row r="316" spans="1:21" ht="22.5" customHeight="1" x14ac:dyDescent="0.25">
      <c r="A316" s="178"/>
      <c r="B316" s="181"/>
      <c r="C316" s="91" t="s">
        <v>5</v>
      </c>
      <c r="D316" s="59">
        <f t="shared" si="157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115">
        <v>0</v>
      </c>
      <c r="O316" s="60">
        <v>0</v>
      </c>
      <c r="P316" s="60">
        <v>0</v>
      </c>
      <c r="Q316" s="60">
        <v>0</v>
      </c>
      <c r="R316" s="60">
        <v>0</v>
      </c>
      <c r="S316" s="60">
        <v>0</v>
      </c>
      <c r="T316" s="60">
        <v>0</v>
      </c>
      <c r="U316" s="192"/>
    </row>
    <row r="317" spans="1:21" ht="22.5" customHeight="1" x14ac:dyDescent="0.25">
      <c r="A317" s="178"/>
      <c r="B317" s="181"/>
      <c r="C317" s="91" t="s">
        <v>6</v>
      </c>
      <c r="D317" s="59">
        <f t="shared" si="157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115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  <c r="U317" s="192"/>
    </row>
    <row r="318" spans="1:21" ht="22.5" customHeight="1" x14ac:dyDescent="0.25">
      <c r="A318" s="178"/>
      <c r="B318" s="181"/>
      <c r="C318" s="91" t="s">
        <v>7</v>
      </c>
      <c r="D318" s="59">
        <f t="shared" si="157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115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  <c r="U318" s="192"/>
    </row>
    <row r="319" spans="1:21" ht="22.5" customHeight="1" x14ac:dyDescent="0.25">
      <c r="A319" s="179"/>
      <c r="B319" s="182"/>
      <c r="C319" s="91" t="s">
        <v>8</v>
      </c>
      <c r="D319" s="59">
        <f t="shared" si="157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115">
        <v>0</v>
      </c>
      <c r="O319" s="60">
        <v>0</v>
      </c>
      <c r="P319" s="60">
        <v>0</v>
      </c>
      <c r="Q319" s="60">
        <v>0</v>
      </c>
      <c r="R319" s="60">
        <v>0</v>
      </c>
      <c r="S319" s="60">
        <v>0</v>
      </c>
      <c r="T319" s="60">
        <v>0</v>
      </c>
      <c r="U319" s="192"/>
    </row>
    <row r="320" spans="1:21" ht="22.5" customHeight="1" x14ac:dyDescent="0.25">
      <c r="A320" s="177" t="s">
        <v>293</v>
      </c>
      <c r="B320" s="180" t="s">
        <v>243</v>
      </c>
      <c r="C320" s="91" t="s">
        <v>4</v>
      </c>
      <c r="D320" s="59">
        <f t="shared" si="157"/>
        <v>5000</v>
      </c>
      <c r="E320" s="60">
        <f>E321+E322+E323+E324</f>
        <v>0</v>
      </c>
      <c r="F320" s="60">
        <f t="shared" ref="F320:T320" si="176">F321+F322+F323+F324</f>
        <v>0</v>
      </c>
      <c r="G320" s="60">
        <f t="shared" si="176"/>
        <v>0</v>
      </c>
      <c r="H320" s="60">
        <f t="shared" si="176"/>
        <v>0</v>
      </c>
      <c r="I320" s="60">
        <f t="shared" si="176"/>
        <v>0</v>
      </c>
      <c r="J320" s="60">
        <f t="shared" si="176"/>
        <v>0</v>
      </c>
      <c r="K320" s="60">
        <f t="shared" si="176"/>
        <v>0</v>
      </c>
      <c r="L320" s="60">
        <f t="shared" si="176"/>
        <v>0</v>
      </c>
      <c r="M320" s="60">
        <f t="shared" si="176"/>
        <v>5000</v>
      </c>
      <c r="N320" s="115">
        <f t="shared" si="176"/>
        <v>0</v>
      </c>
      <c r="O320" s="60">
        <f t="shared" si="176"/>
        <v>0</v>
      </c>
      <c r="P320" s="60">
        <f t="shared" si="176"/>
        <v>0</v>
      </c>
      <c r="Q320" s="60">
        <f t="shared" si="176"/>
        <v>0</v>
      </c>
      <c r="R320" s="60">
        <f t="shared" si="176"/>
        <v>0</v>
      </c>
      <c r="S320" s="60">
        <f t="shared" si="176"/>
        <v>0</v>
      </c>
      <c r="T320" s="60">
        <f t="shared" si="176"/>
        <v>0</v>
      </c>
      <c r="U320" s="95"/>
    </row>
    <row r="321" spans="1:21" ht="22.5" customHeight="1" x14ac:dyDescent="0.25">
      <c r="A321" s="178"/>
      <c r="B321" s="181"/>
      <c r="C321" s="91" t="s">
        <v>5</v>
      </c>
      <c r="D321" s="59">
        <f t="shared" si="157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115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  <c r="U321" s="95"/>
    </row>
    <row r="322" spans="1:21" ht="22.5" customHeight="1" x14ac:dyDescent="0.25">
      <c r="A322" s="178"/>
      <c r="B322" s="181"/>
      <c r="C322" s="91" t="s">
        <v>6</v>
      </c>
      <c r="D322" s="59">
        <f t="shared" si="157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115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95"/>
    </row>
    <row r="323" spans="1:21" ht="22.5" customHeight="1" x14ac:dyDescent="0.25">
      <c r="A323" s="178"/>
      <c r="B323" s="181"/>
      <c r="C323" s="91" t="s">
        <v>7</v>
      </c>
      <c r="D323" s="59">
        <f t="shared" si="157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115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95"/>
    </row>
    <row r="324" spans="1:21" ht="22.5" customHeight="1" x14ac:dyDescent="0.25">
      <c r="A324" s="179"/>
      <c r="B324" s="182"/>
      <c r="C324" s="91" t="s">
        <v>8</v>
      </c>
      <c r="D324" s="59">
        <f t="shared" si="157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115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  <c r="U324" s="95"/>
    </row>
    <row r="325" spans="1:21" s="1" customFormat="1" ht="22.5" customHeight="1" x14ac:dyDescent="0.25">
      <c r="A325" s="171" t="s">
        <v>43</v>
      </c>
      <c r="B325" s="174" t="s">
        <v>44</v>
      </c>
      <c r="C325" s="90" t="s">
        <v>4</v>
      </c>
      <c r="D325" s="59">
        <f t="shared" si="157"/>
        <v>450102.27799999987</v>
      </c>
      <c r="E325" s="59">
        <f>E326+E327+E328+E329</f>
        <v>10570.075999999999</v>
      </c>
      <c r="F325" s="59">
        <f t="shared" ref="F325:I325" si="177">F326+F327+F328+F329</f>
        <v>12005.3</v>
      </c>
      <c r="G325" s="59">
        <f t="shared" si="177"/>
        <v>13330.987999999999</v>
      </c>
      <c r="H325" s="59">
        <f t="shared" si="177"/>
        <v>18302.075000000001</v>
      </c>
      <c r="I325" s="59">
        <f t="shared" si="177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8">M326+M327+M328+M329</f>
        <v>32392</v>
      </c>
      <c r="N325" s="114">
        <f t="shared" si="178"/>
        <v>36113.520000000004</v>
      </c>
      <c r="O325" s="59">
        <f t="shared" ref="O325:T325" si="179">O326+O327+O328+O329</f>
        <v>35798.17</v>
      </c>
      <c r="P325" s="59">
        <f t="shared" si="179"/>
        <v>35798.17</v>
      </c>
      <c r="Q325" s="59">
        <f t="shared" si="179"/>
        <v>40921.980000000003</v>
      </c>
      <c r="R325" s="59">
        <f t="shared" si="179"/>
        <v>40921.980000000003</v>
      </c>
      <c r="S325" s="59">
        <f t="shared" si="179"/>
        <v>40921.980000000003</v>
      </c>
      <c r="T325" s="59">
        <f t="shared" si="179"/>
        <v>40921.980000000003</v>
      </c>
      <c r="U325" s="169" t="s">
        <v>89</v>
      </c>
    </row>
    <row r="326" spans="1:21" s="1" customFormat="1" ht="22.5" customHeight="1" x14ac:dyDescent="0.25">
      <c r="A326" s="172"/>
      <c r="B326" s="175"/>
      <c r="C326" s="90" t="s">
        <v>5</v>
      </c>
      <c r="D326" s="59">
        <f t="shared" si="157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114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170"/>
    </row>
    <row r="327" spans="1:21" s="1" customFormat="1" ht="22.5" customHeight="1" x14ac:dyDescent="0.25">
      <c r="A327" s="172"/>
      <c r="B327" s="175"/>
      <c r="C327" s="90" t="s">
        <v>6</v>
      </c>
      <c r="D327" s="59">
        <f t="shared" si="157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114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170"/>
    </row>
    <row r="328" spans="1:21" s="1" customFormat="1" ht="22.5" customHeight="1" x14ac:dyDescent="0.25">
      <c r="A328" s="172"/>
      <c r="B328" s="175"/>
      <c r="C328" s="90" t="s">
        <v>7</v>
      </c>
      <c r="D328" s="59">
        <f t="shared" si="157"/>
        <v>450102.27799999987</v>
      </c>
      <c r="E328" s="59">
        <f>E333+E348</f>
        <v>10570.075999999999</v>
      </c>
      <c r="F328" s="59">
        <f t="shared" ref="F328:I328" si="180">F333+F348</f>
        <v>12005.3</v>
      </c>
      <c r="G328" s="59">
        <f t="shared" si="180"/>
        <v>13330.987999999999</v>
      </c>
      <c r="H328" s="59">
        <f>H333+H348</f>
        <v>18302.075000000001</v>
      </c>
      <c r="I328" s="59">
        <f t="shared" si="180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1">M333+M348</f>
        <v>32392</v>
      </c>
      <c r="N328" s="114">
        <f>N333+N348</f>
        <v>36113.520000000004</v>
      </c>
      <c r="O328" s="59">
        <f t="shared" ref="O328:T328" si="182">O333+O348</f>
        <v>35798.17</v>
      </c>
      <c r="P328" s="59">
        <f t="shared" si="182"/>
        <v>35798.17</v>
      </c>
      <c r="Q328" s="59">
        <f t="shared" si="182"/>
        <v>40921.980000000003</v>
      </c>
      <c r="R328" s="59">
        <f t="shared" si="182"/>
        <v>40921.980000000003</v>
      </c>
      <c r="S328" s="59">
        <f t="shared" si="182"/>
        <v>40921.980000000003</v>
      </c>
      <c r="T328" s="59">
        <f t="shared" si="182"/>
        <v>40921.980000000003</v>
      </c>
      <c r="U328" s="170"/>
    </row>
    <row r="329" spans="1:21" s="1" customFormat="1" ht="22.5" customHeight="1" x14ac:dyDescent="0.25">
      <c r="A329" s="173"/>
      <c r="B329" s="176"/>
      <c r="C329" s="90" t="s">
        <v>8</v>
      </c>
      <c r="D329" s="59">
        <f t="shared" si="157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114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  <c r="U329" s="170"/>
    </row>
    <row r="330" spans="1:21" s="1" customFormat="1" ht="22.5" customHeight="1" x14ac:dyDescent="0.25">
      <c r="A330" s="171" t="s">
        <v>45</v>
      </c>
      <c r="B330" s="174" t="s">
        <v>46</v>
      </c>
      <c r="C330" s="90" t="s">
        <v>4</v>
      </c>
      <c r="D330" s="59">
        <f t="shared" si="157"/>
        <v>69651.664000000004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3">G331+G332+G333+G334</f>
        <v>2666.482</v>
      </c>
      <c r="H330" s="59">
        <f t="shared" si="183"/>
        <v>2983.5169999999998</v>
      </c>
      <c r="I330" s="59">
        <f t="shared" si="183"/>
        <v>3519.7809999999999</v>
      </c>
      <c r="J330" s="59">
        <f t="shared" si="183"/>
        <v>2833.1709999999998</v>
      </c>
      <c r="K330" s="59">
        <f t="shared" si="183"/>
        <v>3945.44</v>
      </c>
      <c r="L330" s="59">
        <f>L333</f>
        <v>4550.8360000000002</v>
      </c>
      <c r="M330" s="59">
        <f t="shared" si="183"/>
        <v>5395.24</v>
      </c>
      <c r="N330" s="114">
        <f t="shared" si="183"/>
        <v>5533.8600000000006</v>
      </c>
      <c r="O330" s="59">
        <f t="shared" ref="O330:T330" si="184">O331+O332+O333+O334</f>
        <v>5354.58</v>
      </c>
      <c r="P330" s="59">
        <f>P331+P332+P333+P334</f>
        <v>5354.58</v>
      </c>
      <c r="Q330" s="59">
        <f t="shared" si="184"/>
        <v>5528.8</v>
      </c>
      <c r="R330" s="59">
        <f t="shared" si="184"/>
        <v>5528.8</v>
      </c>
      <c r="S330" s="59">
        <f t="shared" si="184"/>
        <v>5528.8</v>
      </c>
      <c r="T330" s="59">
        <f t="shared" si="184"/>
        <v>5528.8</v>
      </c>
      <c r="U330" s="170"/>
    </row>
    <row r="331" spans="1:21" s="1" customFormat="1" ht="22.5" customHeight="1" x14ac:dyDescent="0.25">
      <c r="A331" s="172"/>
      <c r="B331" s="175"/>
      <c r="C331" s="90" t="s">
        <v>5</v>
      </c>
      <c r="D331" s="59">
        <f t="shared" si="157"/>
        <v>0</v>
      </c>
      <c r="E331" s="59">
        <f>E336+E341</f>
        <v>0</v>
      </c>
      <c r="F331" s="59">
        <f t="shared" ref="F331:T331" si="185">F336+F341</f>
        <v>0</v>
      </c>
      <c r="G331" s="59">
        <f t="shared" si="185"/>
        <v>0</v>
      </c>
      <c r="H331" s="59">
        <f t="shared" si="185"/>
        <v>0</v>
      </c>
      <c r="I331" s="59">
        <f t="shared" si="185"/>
        <v>0</v>
      </c>
      <c r="J331" s="59">
        <f t="shared" si="185"/>
        <v>0</v>
      </c>
      <c r="K331" s="59">
        <f t="shared" si="185"/>
        <v>0</v>
      </c>
      <c r="L331" s="59">
        <f t="shared" si="185"/>
        <v>0</v>
      </c>
      <c r="M331" s="59">
        <f t="shared" si="185"/>
        <v>0</v>
      </c>
      <c r="N331" s="114">
        <f t="shared" si="185"/>
        <v>0</v>
      </c>
      <c r="O331" s="59">
        <f t="shared" si="185"/>
        <v>0</v>
      </c>
      <c r="P331" s="59">
        <f t="shared" si="185"/>
        <v>0</v>
      </c>
      <c r="Q331" s="59">
        <f t="shared" si="185"/>
        <v>0</v>
      </c>
      <c r="R331" s="59">
        <f t="shared" si="185"/>
        <v>0</v>
      </c>
      <c r="S331" s="59">
        <f t="shared" si="185"/>
        <v>0</v>
      </c>
      <c r="T331" s="59">
        <f t="shared" si="185"/>
        <v>0</v>
      </c>
      <c r="U331" s="170"/>
    </row>
    <row r="332" spans="1:21" s="1" customFormat="1" ht="22.5" customHeight="1" x14ac:dyDescent="0.25">
      <c r="A332" s="172"/>
      <c r="B332" s="175"/>
      <c r="C332" s="90" t="s">
        <v>6</v>
      </c>
      <c r="D332" s="59">
        <f t="shared" si="157"/>
        <v>0</v>
      </c>
      <c r="E332" s="59">
        <f>E337+E342</f>
        <v>0</v>
      </c>
      <c r="F332" s="59">
        <f t="shared" ref="E332:T334" si="186">F337+F342</f>
        <v>0</v>
      </c>
      <c r="G332" s="59">
        <f t="shared" si="186"/>
        <v>0</v>
      </c>
      <c r="H332" s="59">
        <f t="shared" si="186"/>
        <v>0</v>
      </c>
      <c r="I332" s="59">
        <f t="shared" si="186"/>
        <v>0</v>
      </c>
      <c r="J332" s="59">
        <f t="shared" si="186"/>
        <v>0</v>
      </c>
      <c r="K332" s="59">
        <f t="shared" si="186"/>
        <v>0</v>
      </c>
      <c r="L332" s="59">
        <f t="shared" si="186"/>
        <v>0</v>
      </c>
      <c r="M332" s="59">
        <f t="shared" si="186"/>
        <v>0</v>
      </c>
      <c r="N332" s="114">
        <f t="shared" si="186"/>
        <v>0</v>
      </c>
      <c r="O332" s="59">
        <f t="shared" si="186"/>
        <v>0</v>
      </c>
      <c r="P332" s="59">
        <f t="shared" si="186"/>
        <v>0</v>
      </c>
      <c r="Q332" s="59">
        <f t="shared" si="186"/>
        <v>0</v>
      </c>
      <c r="R332" s="59">
        <f t="shared" si="186"/>
        <v>0</v>
      </c>
      <c r="S332" s="59">
        <f t="shared" si="186"/>
        <v>0</v>
      </c>
      <c r="T332" s="59">
        <f t="shared" si="186"/>
        <v>0</v>
      </c>
      <c r="U332" s="170"/>
    </row>
    <row r="333" spans="1:21" s="1" customFormat="1" ht="22.5" customHeight="1" x14ac:dyDescent="0.25">
      <c r="A333" s="172"/>
      <c r="B333" s="175"/>
      <c r="C333" s="90" t="s">
        <v>7</v>
      </c>
      <c r="D333" s="59">
        <f t="shared" si="157"/>
        <v>69651.664000000004</v>
      </c>
      <c r="E333" s="59">
        <f t="shared" si="186"/>
        <v>2522.4969999999998</v>
      </c>
      <c r="F333" s="59">
        <f t="shared" si="186"/>
        <v>2876.48</v>
      </c>
      <c r="G333" s="59">
        <f t="shared" si="186"/>
        <v>2666.482</v>
      </c>
      <c r="H333" s="59">
        <f t="shared" si="186"/>
        <v>2983.5169999999998</v>
      </c>
      <c r="I333" s="59">
        <f t="shared" si="186"/>
        <v>3519.7809999999999</v>
      </c>
      <c r="J333" s="59">
        <f t="shared" si="186"/>
        <v>2833.1709999999998</v>
      </c>
      <c r="K333" s="59">
        <f t="shared" si="186"/>
        <v>3945.44</v>
      </c>
      <c r="L333" s="59">
        <f t="shared" si="186"/>
        <v>4550.8360000000002</v>
      </c>
      <c r="M333" s="59">
        <f t="shared" si="186"/>
        <v>5395.24</v>
      </c>
      <c r="N333" s="114">
        <f t="shared" si="186"/>
        <v>5533.8600000000006</v>
      </c>
      <c r="O333" s="59">
        <f t="shared" si="186"/>
        <v>5354.58</v>
      </c>
      <c r="P333" s="59">
        <f t="shared" si="186"/>
        <v>5354.58</v>
      </c>
      <c r="Q333" s="59">
        <f t="shared" si="186"/>
        <v>5528.8</v>
      </c>
      <c r="R333" s="59">
        <f t="shared" si="186"/>
        <v>5528.8</v>
      </c>
      <c r="S333" s="59">
        <f t="shared" si="186"/>
        <v>5528.8</v>
      </c>
      <c r="T333" s="59">
        <f t="shared" si="186"/>
        <v>5528.8</v>
      </c>
      <c r="U333" s="170"/>
    </row>
    <row r="334" spans="1:21" s="1" customFormat="1" ht="22.5" customHeight="1" x14ac:dyDescent="0.25">
      <c r="A334" s="173"/>
      <c r="B334" s="176"/>
      <c r="C334" s="90" t="s">
        <v>8</v>
      </c>
      <c r="D334" s="59">
        <f t="shared" si="157"/>
        <v>0</v>
      </c>
      <c r="E334" s="59">
        <f t="shared" si="186"/>
        <v>0</v>
      </c>
      <c r="F334" s="59">
        <f t="shared" si="186"/>
        <v>0</v>
      </c>
      <c r="G334" s="59">
        <f t="shared" si="186"/>
        <v>0</v>
      </c>
      <c r="H334" s="59">
        <f t="shared" si="186"/>
        <v>0</v>
      </c>
      <c r="I334" s="59">
        <f t="shared" si="186"/>
        <v>0</v>
      </c>
      <c r="J334" s="59">
        <f t="shared" si="186"/>
        <v>0</v>
      </c>
      <c r="K334" s="59">
        <f t="shared" si="186"/>
        <v>0</v>
      </c>
      <c r="L334" s="59">
        <f t="shared" si="186"/>
        <v>0</v>
      </c>
      <c r="M334" s="59">
        <f t="shared" si="186"/>
        <v>0</v>
      </c>
      <c r="N334" s="114">
        <f t="shared" si="186"/>
        <v>0</v>
      </c>
      <c r="O334" s="59">
        <f t="shared" si="186"/>
        <v>0</v>
      </c>
      <c r="P334" s="59">
        <f t="shared" si="186"/>
        <v>0</v>
      </c>
      <c r="Q334" s="59">
        <f t="shared" si="186"/>
        <v>0</v>
      </c>
      <c r="R334" s="59">
        <f t="shared" si="186"/>
        <v>0</v>
      </c>
      <c r="S334" s="59">
        <f t="shared" si="186"/>
        <v>0</v>
      </c>
      <c r="T334" s="59">
        <f t="shared" si="186"/>
        <v>0</v>
      </c>
      <c r="U334" s="170"/>
    </row>
    <row r="335" spans="1:21" ht="22.5" customHeight="1" x14ac:dyDescent="0.25">
      <c r="A335" s="177" t="s">
        <v>81</v>
      </c>
      <c r="B335" s="180" t="s">
        <v>47</v>
      </c>
      <c r="C335" s="91" t="s">
        <v>4</v>
      </c>
      <c r="D335" s="59">
        <f t="shared" si="157"/>
        <v>68398.728000000017</v>
      </c>
      <c r="E335" s="60">
        <f>E336+E337+E338+E339</f>
        <v>2394</v>
      </c>
      <c r="F335" s="60">
        <f t="shared" ref="F335:M335" si="187">F336+F337+F338+F339</f>
        <v>2380</v>
      </c>
      <c r="G335" s="60">
        <f t="shared" si="187"/>
        <v>2258.0500000000002</v>
      </c>
      <c r="H335" s="60">
        <f t="shared" si="187"/>
        <v>2763.99</v>
      </c>
      <c r="I335" s="60">
        <f t="shared" si="187"/>
        <v>3519.7809999999999</v>
      </c>
      <c r="J335" s="60">
        <f t="shared" si="187"/>
        <v>2833.1709999999998</v>
      </c>
      <c r="K335" s="60">
        <f t="shared" si="187"/>
        <v>3945.44</v>
      </c>
      <c r="L335" s="60">
        <f t="shared" si="187"/>
        <v>4550.8360000000002</v>
      </c>
      <c r="M335" s="60">
        <f t="shared" si="187"/>
        <v>5395.24</v>
      </c>
      <c r="N335" s="115">
        <f>N336+N337+N338+N339</f>
        <v>5533.8600000000006</v>
      </c>
      <c r="O335" s="60">
        <f t="shared" ref="O335:T335" si="188">O336+O337+O338+O339</f>
        <v>5354.58</v>
      </c>
      <c r="P335" s="60">
        <f t="shared" si="188"/>
        <v>5354.58</v>
      </c>
      <c r="Q335" s="60">
        <f t="shared" si="188"/>
        <v>5528.8</v>
      </c>
      <c r="R335" s="60">
        <f t="shared" si="188"/>
        <v>5528.8</v>
      </c>
      <c r="S335" s="60">
        <f t="shared" si="188"/>
        <v>5528.8</v>
      </c>
      <c r="T335" s="60">
        <f t="shared" si="188"/>
        <v>5528.8</v>
      </c>
      <c r="U335" s="170"/>
    </row>
    <row r="336" spans="1:21" ht="22.5" customHeight="1" x14ac:dyDescent="0.25">
      <c r="A336" s="178"/>
      <c r="B336" s="181"/>
      <c r="C336" s="91" t="s">
        <v>5</v>
      </c>
      <c r="D336" s="59">
        <f t="shared" si="157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115">
        <v>0</v>
      </c>
      <c r="O336" s="60">
        <v>0</v>
      </c>
      <c r="P336" s="60">
        <v>0</v>
      </c>
      <c r="Q336" s="60">
        <v>0</v>
      </c>
      <c r="R336" s="60">
        <v>0</v>
      </c>
      <c r="S336" s="60">
        <v>0</v>
      </c>
      <c r="T336" s="60">
        <v>0</v>
      </c>
      <c r="U336" s="170"/>
    </row>
    <row r="337" spans="1:21" ht="22.5" customHeight="1" x14ac:dyDescent="0.25">
      <c r="A337" s="178"/>
      <c r="B337" s="181"/>
      <c r="C337" s="91" t="s">
        <v>6</v>
      </c>
      <c r="D337" s="59">
        <f t="shared" si="157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115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70"/>
    </row>
    <row r="338" spans="1:21" ht="22.5" customHeight="1" x14ac:dyDescent="0.25">
      <c r="A338" s="178"/>
      <c r="B338" s="181"/>
      <c r="C338" s="91" t="s">
        <v>7</v>
      </c>
      <c r="D338" s="59">
        <f t="shared" si="157"/>
        <v>68398.728000000017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115">
        <f>5617.97-40-44.11</f>
        <v>5533.8600000000006</v>
      </c>
      <c r="O338" s="60">
        <v>5354.58</v>
      </c>
      <c r="P338" s="60">
        <v>5354.58</v>
      </c>
      <c r="Q338" s="60">
        <v>5528.8</v>
      </c>
      <c r="R338" s="60">
        <v>5528.8</v>
      </c>
      <c r="S338" s="60">
        <v>5528.8</v>
      </c>
      <c r="T338" s="60">
        <v>5528.8</v>
      </c>
      <c r="U338" s="170"/>
    </row>
    <row r="339" spans="1:21" ht="22.5" customHeight="1" x14ac:dyDescent="0.25">
      <c r="A339" s="179"/>
      <c r="B339" s="182"/>
      <c r="C339" s="91" t="s">
        <v>8</v>
      </c>
      <c r="D339" s="59">
        <f t="shared" si="157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115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  <c r="U339" s="170"/>
    </row>
    <row r="340" spans="1:21" ht="22.5" customHeight="1" x14ac:dyDescent="0.25">
      <c r="A340" s="177" t="s">
        <v>82</v>
      </c>
      <c r="B340" s="180" t="s">
        <v>48</v>
      </c>
      <c r="C340" s="91" t="s">
        <v>4</v>
      </c>
      <c r="D340" s="59">
        <f t="shared" si="157"/>
        <v>1252.9360000000001</v>
      </c>
      <c r="E340" s="60">
        <f>E341+E342+E343+E344</f>
        <v>128.49700000000001</v>
      </c>
      <c r="F340" s="60">
        <f t="shared" ref="F340:T340" si="189">F341+F342+F343+F344</f>
        <v>496.48</v>
      </c>
      <c r="G340" s="60">
        <f t="shared" si="189"/>
        <v>408.43200000000002</v>
      </c>
      <c r="H340" s="60">
        <f t="shared" si="189"/>
        <v>219.52699999999999</v>
      </c>
      <c r="I340" s="60">
        <f t="shared" si="189"/>
        <v>0</v>
      </c>
      <c r="J340" s="60">
        <f t="shared" si="189"/>
        <v>0</v>
      </c>
      <c r="K340" s="60">
        <f t="shared" si="189"/>
        <v>0</v>
      </c>
      <c r="L340" s="60">
        <f t="shared" si="189"/>
        <v>0</v>
      </c>
      <c r="M340" s="60">
        <f t="shared" si="189"/>
        <v>0</v>
      </c>
      <c r="N340" s="115">
        <f t="shared" si="189"/>
        <v>0</v>
      </c>
      <c r="O340" s="60">
        <f t="shared" si="189"/>
        <v>0</v>
      </c>
      <c r="P340" s="60">
        <f t="shared" si="189"/>
        <v>0</v>
      </c>
      <c r="Q340" s="60">
        <f t="shared" si="189"/>
        <v>0</v>
      </c>
      <c r="R340" s="60">
        <f t="shared" si="189"/>
        <v>0</v>
      </c>
      <c r="S340" s="60">
        <f t="shared" si="189"/>
        <v>0</v>
      </c>
      <c r="T340" s="60">
        <f t="shared" si="189"/>
        <v>0</v>
      </c>
      <c r="U340" s="170"/>
    </row>
    <row r="341" spans="1:21" ht="22.5" customHeight="1" x14ac:dyDescent="0.25">
      <c r="A341" s="178"/>
      <c r="B341" s="181"/>
      <c r="C341" s="91" t="s">
        <v>5</v>
      </c>
      <c r="D341" s="59">
        <f t="shared" si="157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115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  <c r="U341" s="170"/>
    </row>
    <row r="342" spans="1:21" ht="22.5" customHeight="1" x14ac:dyDescent="0.25">
      <c r="A342" s="178"/>
      <c r="B342" s="181"/>
      <c r="C342" s="91" t="s">
        <v>6</v>
      </c>
      <c r="D342" s="59">
        <f t="shared" si="157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115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70"/>
    </row>
    <row r="343" spans="1:21" ht="22.5" customHeight="1" x14ac:dyDescent="0.25">
      <c r="A343" s="178"/>
      <c r="B343" s="181"/>
      <c r="C343" s="91" t="s">
        <v>7</v>
      </c>
      <c r="D343" s="59">
        <f t="shared" si="157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115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70"/>
    </row>
    <row r="344" spans="1:21" ht="22.5" customHeight="1" x14ac:dyDescent="0.25">
      <c r="A344" s="179"/>
      <c r="B344" s="182"/>
      <c r="C344" s="91" t="s">
        <v>8</v>
      </c>
      <c r="D344" s="59">
        <f t="shared" ref="D344:D404" si="190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115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70"/>
    </row>
    <row r="345" spans="1:21" s="1" customFormat="1" ht="22.5" customHeight="1" x14ac:dyDescent="0.25">
      <c r="A345" s="171" t="s">
        <v>49</v>
      </c>
      <c r="B345" s="174" t="s">
        <v>50</v>
      </c>
      <c r="C345" s="90" t="s">
        <v>4</v>
      </c>
      <c r="D345" s="59">
        <f t="shared" si="190"/>
        <v>380450.62400000001</v>
      </c>
      <c r="E345" s="59">
        <f>E346+E347+E348+E349</f>
        <v>8047.5789999999997</v>
      </c>
      <c r="F345" s="59">
        <f t="shared" ref="F345:I345" si="191">F346+F347+F348+F349</f>
        <v>9128.82</v>
      </c>
      <c r="G345" s="59">
        <f t="shared" si="191"/>
        <v>10664.505999999999</v>
      </c>
      <c r="H345" s="59">
        <f t="shared" si="191"/>
        <v>15318.558000000001</v>
      </c>
      <c r="I345" s="59">
        <f t="shared" si="191"/>
        <v>16175.979000000001</v>
      </c>
      <c r="J345" s="59">
        <f>J346+J347+J348</f>
        <v>17994.544000000002</v>
      </c>
      <c r="K345" s="59">
        <f t="shared" ref="K345:N345" si="192">K346+K347+K348+K349</f>
        <v>17833.73</v>
      </c>
      <c r="L345" s="59">
        <f t="shared" si="192"/>
        <v>25250.588</v>
      </c>
      <c r="M345" s="59">
        <f t="shared" si="192"/>
        <v>26996.76</v>
      </c>
      <c r="N345" s="114">
        <f t="shared" si="192"/>
        <v>30579.66</v>
      </c>
      <c r="O345" s="59">
        <f t="shared" ref="O345:T345" si="193">O346+O347+O348+O349</f>
        <v>30443.59</v>
      </c>
      <c r="P345" s="59">
        <f t="shared" si="193"/>
        <v>30443.59</v>
      </c>
      <c r="Q345" s="59">
        <f t="shared" si="193"/>
        <v>35393.18</v>
      </c>
      <c r="R345" s="59">
        <f t="shared" si="193"/>
        <v>35393.18</v>
      </c>
      <c r="S345" s="59">
        <f t="shared" si="193"/>
        <v>35393.18</v>
      </c>
      <c r="T345" s="59">
        <f t="shared" si="193"/>
        <v>35393.18</v>
      </c>
      <c r="U345" s="170"/>
    </row>
    <row r="346" spans="1:21" s="1" customFormat="1" ht="22.5" customHeight="1" x14ac:dyDescent="0.25">
      <c r="A346" s="172"/>
      <c r="B346" s="175"/>
      <c r="C346" s="90" t="s">
        <v>5</v>
      </c>
      <c r="D346" s="59">
        <f t="shared" si="190"/>
        <v>0</v>
      </c>
      <c r="E346" s="59">
        <f>E351+E356</f>
        <v>0</v>
      </c>
      <c r="F346" s="59">
        <f t="shared" ref="F346:T346" si="194">F351+F356</f>
        <v>0</v>
      </c>
      <c r="G346" s="59">
        <f t="shared" si="194"/>
        <v>0</v>
      </c>
      <c r="H346" s="59">
        <f t="shared" si="194"/>
        <v>0</v>
      </c>
      <c r="I346" s="59">
        <f t="shared" si="194"/>
        <v>0</v>
      </c>
      <c r="J346" s="59">
        <f t="shared" si="194"/>
        <v>0</v>
      </c>
      <c r="K346" s="59">
        <f t="shared" si="194"/>
        <v>0</v>
      </c>
      <c r="L346" s="59">
        <f t="shared" si="194"/>
        <v>0</v>
      </c>
      <c r="M346" s="59">
        <f t="shared" si="194"/>
        <v>0</v>
      </c>
      <c r="N346" s="114">
        <f t="shared" si="194"/>
        <v>0</v>
      </c>
      <c r="O346" s="59">
        <f t="shared" si="194"/>
        <v>0</v>
      </c>
      <c r="P346" s="59">
        <f t="shared" si="194"/>
        <v>0</v>
      </c>
      <c r="Q346" s="59">
        <f t="shared" si="194"/>
        <v>0</v>
      </c>
      <c r="R346" s="59">
        <f t="shared" si="194"/>
        <v>0</v>
      </c>
      <c r="S346" s="59">
        <f t="shared" si="194"/>
        <v>0</v>
      </c>
      <c r="T346" s="59">
        <f t="shared" si="194"/>
        <v>0</v>
      </c>
      <c r="U346" s="170"/>
    </row>
    <row r="347" spans="1:21" s="1" customFormat="1" ht="22.5" customHeight="1" x14ac:dyDescent="0.25">
      <c r="A347" s="172"/>
      <c r="B347" s="175"/>
      <c r="C347" s="90" t="s">
        <v>6</v>
      </c>
      <c r="D347" s="59">
        <f t="shared" si="190"/>
        <v>0</v>
      </c>
      <c r="E347" s="59">
        <f t="shared" ref="E347:T349" si="195">E352+E357</f>
        <v>0</v>
      </c>
      <c r="F347" s="59">
        <f t="shared" si="195"/>
        <v>0</v>
      </c>
      <c r="G347" s="59">
        <f t="shared" si="195"/>
        <v>0</v>
      </c>
      <c r="H347" s="59">
        <f t="shared" si="195"/>
        <v>0</v>
      </c>
      <c r="I347" s="59">
        <f t="shared" si="195"/>
        <v>0</v>
      </c>
      <c r="J347" s="59">
        <f t="shared" si="195"/>
        <v>0</v>
      </c>
      <c r="K347" s="59">
        <f t="shared" si="195"/>
        <v>0</v>
      </c>
      <c r="L347" s="59">
        <f t="shared" si="195"/>
        <v>0</v>
      </c>
      <c r="M347" s="59">
        <f t="shared" si="195"/>
        <v>0</v>
      </c>
      <c r="N347" s="114">
        <f t="shared" si="195"/>
        <v>0</v>
      </c>
      <c r="O347" s="59">
        <f t="shared" si="195"/>
        <v>0</v>
      </c>
      <c r="P347" s="59">
        <f t="shared" si="195"/>
        <v>0</v>
      </c>
      <c r="Q347" s="59">
        <f t="shared" si="195"/>
        <v>0</v>
      </c>
      <c r="R347" s="59">
        <f t="shared" si="195"/>
        <v>0</v>
      </c>
      <c r="S347" s="59">
        <f t="shared" si="195"/>
        <v>0</v>
      </c>
      <c r="T347" s="59">
        <f t="shared" si="195"/>
        <v>0</v>
      </c>
      <c r="U347" s="170"/>
    </row>
    <row r="348" spans="1:21" s="1" customFormat="1" ht="22.5" customHeight="1" x14ac:dyDescent="0.25">
      <c r="A348" s="172"/>
      <c r="B348" s="175"/>
      <c r="C348" s="90" t="s">
        <v>7</v>
      </c>
      <c r="D348" s="59">
        <f t="shared" si="190"/>
        <v>380450.62400000001</v>
      </c>
      <c r="E348" s="59">
        <f t="shared" si="195"/>
        <v>8047.5789999999997</v>
      </c>
      <c r="F348" s="59">
        <f t="shared" si="195"/>
        <v>9128.82</v>
      </c>
      <c r="G348" s="59">
        <f t="shared" si="195"/>
        <v>10664.505999999999</v>
      </c>
      <c r="H348" s="59">
        <f t="shared" si="195"/>
        <v>15318.558000000001</v>
      </c>
      <c r="I348" s="59">
        <f t="shared" si="195"/>
        <v>16175.979000000001</v>
      </c>
      <c r="J348" s="59">
        <f t="shared" si="195"/>
        <v>17994.544000000002</v>
      </c>
      <c r="K348" s="59">
        <f t="shared" si="195"/>
        <v>17833.73</v>
      </c>
      <c r="L348" s="59">
        <f t="shared" si="195"/>
        <v>25250.588</v>
      </c>
      <c r="M348" s="59">
        <f t="shared" si="195"/>
        <v>26996.76</v>
      </c>
      <c r="N348" s="114">
        <f t="shared" si="195"/>
        <v>30579.66</v>
      </c>
      <c r="O348" s="59">
        <f t="shared" si="195"/>
        <v>30443.59</v>
      </c>
      <c r="P348" s="59">
        <f t="shared" si="195"/>
        <v>30443.59</v>
      </c>
      <c r="Q348" s="59">
        <f t="shared" si="195"/>
        <v>35393.18</v>
      </c>
      <c r="R348" s="59">
        <f t="shared" si="195"/>
        <v>35393.18</v>
      </c>
      <c r="S348" s="59">
        <f t="shared" si="195"/>
        <v>35393.18</v>
      </c>
      <c r="T348" s="59">
        <f t="shared" si="195"/>
        <v>35393.18</v>
      </c>
      <c r="U348" s="170"/>
    </row>
    <row r="349" spans="1:21" s="1" customFormat="1" ht="22.5" customHeight="1" x14ac:dyDescent="0.25">
      <c r="A349" s="173"/>
      <c r="B349" s="176"/>
      <c r="C349" s="90" t="s">
        <v>8</v>
      </c>
      <c r="D349" s="59">
        <f t="shared" si="190"/>
        <v>0</v>
      </c>
      <c r="E349" s="59">
        <f t="shared" si="195"/>
        <v>0</v>
      </c>
      <c r="F349" s="59">
        <f t="shared" si="195"/>
        <v>0</v>
      </c>
      <c r="G349" s="59">
        <f t="shared" si="195"/>
        <v>0</v>
      </c>
      <c r="H349" s="59">
        <f t="shared" si="195"/>
        <v>0</v>
      </c>
      <c r="I349" s="59">
        <f t="shared" si="195"/>
        <v>0</v>
      </c>
      <c r="J349" s="59">
        <f t="shared" si="195"/>
        <v>0</v>
      </c>
      <c r="K349" s="59">
        <f t="shared" si="195"/>
        <v>0</v>
      </c>
      <c r="L349" s="59">
        <f t="shared" si="195"/>
        <v>0</v>
      </c>
      <c r="M349" s="59">
        <f t="shared" si="195"/>
        <v>0</v>
      </c>
      <c r="N349" s="114">
        <f t="shared" si="195"/>
        <v>0</v>
      </c>
      <c r="O349" s="59">
        <f t="shared" si="195"/>
        <v>0</v>
      </c>
      <c r="P349" s="59">
        <f t="shared" si="195"/>
        <v>0</v>
      </c>
      <c r="Q349" s="59">
        <f t="shared" si="195"/>
        <v>0</v>
      </c>
      <c r="R349" s="59">
        <f t="shared" si="195"/>
        <v>0</v>
      </c>
      <c r="S349" s="59">
        <f t="shared" si="195"/>
        <v>0</v>
      </c>
      <c r="T349" s="59">
        <f t="shared" si="195"/>
        <v>0</v>
      </c>
      <c r="U349" s="170"/>
    </row>
    <row r="350" spans="1:21" ht="22.5" customHeight="1" x14ac:dyDescent="0.25">
      <c r="A350" s="183" t="s">
        <v>83</v>
      </c>
      <c r="B350" s="184" t="s">
        <v>12</v>
      </c>
      <c r="C350" s="91" t="s">
        <v>4</v>
      </c>
      <c r="D350" s="59">
        <f t="shared" si="190"/>
        <v>362534.424</v>
      </c>
      <c r="E350" s="60">
        <f>E351+E352+E353+E354</f>
        <v>7434.2939999999999</v>
      </c>
      <c r="F350" s="60">
        <f t="shared" ref="F350:T350" si="196">F351+F352+F353+F354</f>
        <v>7751.5</v>
      </c>
      <c r="G350" s="60">
        <f t="shared" si="196"/>
        <v>8993.5679999999993</v>
      </c>
      <c r="H350" s="60">
        <f t="shared" si="196"/>
        <v>14460.994000000001</v>
      </c>
      <c r="I350" s="60">
        <f t="shared" si="196"/>
        <v>2778.886</v>
      </c>
      <c r="J350" s="60">
        <f t="shared" si="196"/>
        <v>17994.544000000002</v>
      </c>
      <c r="K350" s="60">
        <f t="shared" si="196"/>
        <v>17833.73</v>
      </c>
      <c r="L350" s="60">
        <f t="shared" si="196"/>
        <v>25250.588</v>
      </c>
      <c r="M350" s="60">
        <f t="shared" si="196"/>
        <v>26996.76</v>
      </c>
      <c r="N350" s="115">
        <f t="shared" si="196"/>
        <v>30579.66</v>
      </c>
      <c r="O350" s="60">
        <f t="shared" si="196"/>
        <v>30443.59</v>
      </c>
      <c r="P350" s="60">
        <f t="shared" si="196"/>
        <v>30443.59</v>
      </c>
      <c r="Q350" s="60">
        <f t="shared" si="196"/>
        <v>35393.18</v>
      </c>
      <c r="R350" s="60">
        <f t="shared" si="196"/>
        <v>35393.18</v>
      </c>
      <c r="S350" s="60">
        <f t="shared" si="196"/>
        <v>35393.18</v>
      </c>
      <c r="T350" s="60">
        <f t="shared" si="196"/>
        <v>35393.18</v>
      </c>
      <c r="U350" s="170"/>
    </row>
    <row r="351" spans="1:21" ht="22.5" customHeight="1" x14ac:dyDescent="0.25">
      <c r="A351" s="183"/>
      <c r="B351" s="184"/>
      <c r="C351" s="91" t="s">
        <v>5</v>
      </c>
      <c r="D351" s="59">
        <f t="shared" si="190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115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  <c r="U351" s="170"/>
    </row>
    <row r="352" spans="1:21" ht="22.5" customHeight="1" x14ac:dyDescent="0.25">
      <c r="A352" s="183"/>
      <c r="B352" s="184"/>
      <c r="C352" s="91" t="s">
        <v>6</v>
      </c>
      <c r="D352" s="59">
        <f t="shared" si="190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115">
        <v>0</v>
      </c>
      <c r="O352" s="60">
        <v>0</v>
      </c>
      <c r="P352" s="60">
        <v>0</v>
      </c>
      <c r="Q352" s="60">
        <v>0</v>
      </c>
      <c r="R352" s="60">
        <v>0</v>
      </c>
      <c r="S352" s="60">
        <v>0</v>
      </c>
      <c r="T352" s="60">
        <v>0</v>
      </c>
      <c r="U352" s="170"/>
    </row>
    <row r="353" spans="1:21" ht="22.5" customHeight="1" x14ac:dyDescent="0.25">
      <c r="A353" s="183"/>
      <c r="B353" s="184"/>
      <c r="C353" s="91" t="s">
        <v>7</v>
      </c>
      <c r="D353" s="59">
        <f t="shared" si="190"/>
        <v>362534.424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115">
        <f>30443.59+40+51.96+44.11</f>
        <v>30579.66</v>
      </c>
      <c r="O353" s="60">
        <v>30443.59</v>
      </c>
      <c r="P353" s="60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70"/>
    </row>
    <row r="354" spans="1:21" ht="22.5" customHeight="1" x14ac:dyDescent="0.25">
      <c r="A354" s="183"/>
      <c r="B354" s="184"/>
      <c r="C354" s="91" t="s">
        <v>8</v>
      </c>
      <c r="D354" s="59">
        <f t="shared" si="190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115">
        <v>0</v>
      </c>
      <c r="O354" s="60">
        <v>0</v>
      </c>
      <c r="P354" s="60">
        <v>0</v>
      </c>
      <c r="Q354" s="60">
        <v>0</v>
      </c>
      <c r="R354" s="60">
        <v>0</v>
      </c>
      <c r="S354" s="60">
        <v>0</v>
      </c>
      <c r="T354" s="60">
        <v>0</v>
      </c>
      <c r="U354" s="170"/>
    </row>
    <row r="355" spans="1:21" ht="24" customHeight="1" x14ac:dyDescent="0.25">
      <c r="A355" s="177" t="s">
        <v>84</v>
      </c>
      <c r="B355" s="180" t="s">
        <v>51</v>
      </c>
      <c r="C355" s="91" t="s">
        <v>4</v>
      </c>
      <c r="D355" s="59">
        <f t="shared" si="190"/>
        <v>17916.2</v>
      </c>
      <c r="E355" s="60">
        <f>E356+E357+E358+E359</f>
        <v>613.28499999999997</v>
      </c>
      <c r="F355" s="60">
        <f t="shared" ref="F355:T355" si="197">F356+F357+F358+F359</f>
        <v>1377.32</v>
      </c>
      <c r="G355" s="60">
        <f t="shared" si="197"/>
        <v>1670.9380000000001</v>
      </c>
      <c r="H355" s="60">
        <f t="shared" si="197"/>
        <v>857.56399999999996</v>
      </c>
      <c r="I355" s="60">
        <f t="shared" si="197"/>
        <v>13397.093000000001</v>
      </c>
      <c r="J355" s="60">
        <f t="shared" si="197"/>
        <v>0</v>
      </c>
      <c r="K355" s="60">
        <f t="shared" si="197"/>
        <v>0</v>
      </c>
      <c r="L355" s="60">
        <f t="shared" si="197"/>
        <v>0</v>
      </c>
      <c r="M355" s="60">
        <f t="shared" si="197"/>
        <v>0</v>
      </c>
      <c r="N355" s="115">
        <f t="shared" si="197"/>
        <v>0</v>
      </c>
      <c r="O355" s="60">
        <f t="shared" si="197"/>
        <v>0</v>
      </c>
      <c r="P355" s="60">
        <f t="shared" si="197"/>
        <v>0</v>
      </c>
      <c r="Q355" s="60">
        <f t="shared" si="197"/>
        <v>0</v>
      </c>
      <c r="R355" s="60">
        <f t="shared" si="197"/>
        <v>0</v>
      </c>
      <c r="S355" s="60">
        <f t="shared" si="197"/>
        <v>0</v>
      </c>
      <c r="T355" s="60">
        <f t="shared" si="197"/>
        <v>0</v>
      </c>
      <c r="U355" s="170"/>
    </row>
    <row r="356" spans="1:21" ht="24" customHeight="1" x14ac:dyDescent="0.25">
      <c r="A356" s="178"/>
      <c r="B356" s="181"/>
      <c r="C356" s="91" t="s">
        <v>5</v>
      </c>
      <c r="D356" s="59">
        <f t="shared" si="190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115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70"/>
    </row>
    <row r="357" spans="1:21" ht="24" customHeight="1" x14ac:dyDescent="0.25">
      <c r="A357" s="178"/>
      <c r="B357" s="181"/>
      <c r="C357" s="91" t="s">
        <v>6</v>
      </c>
      <c r="D357" s="59">
        <f t="shared" si="190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115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70"/>
    </row>
    <row r="358" spans="1:21" ht="24" customHeight="1" x14ac:dyDescent="0.25">
      <c r="A358" s="178"/>
      <c r="B358" s="181"/>
      <c r="C358" s="91" t="s">
        <v>7</v>
      </c>
      <c r="D358" s="59">
        <f t="shared" si="190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115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70"/>
    </row>
    <row r="359" spans="1:21" ht="24" customHeight="1" x14ac:dyDescent="0.25">
      <c r="A359" s="179"/>
      <c r="B359" s="182"/>
      <c r="C359" s="91" t="s">
        <v>8</v>
      </c>
      <c r="D359" s="59">
        <f t="shared" si="190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115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70"/>
    </row>
    <row r="360" spans="1:21" s="1" customFormat="1" ht="22.5" customHeight="1" x14ac:dyDescent="0.25">
      <c r="A360" s="186" t="s">
        <v>52</v>
      </c>
      <c r="B360" s="187" t="s">
        <v>53</v>
      </c>
      <c r="C360" s="90" t="s">
        <v>4</v>
      </c>
      <c r="D360" s="59">
        <f t="shared" si="190"/>
        <v>39633.691999999995</v>
      </c>
      <c r="E360" s="59">
        <f>E361+E362+E363+E364</f>
        <v>350</v>
      </c>
      <c r="F360" s="59">
        <f t="shared" ref="F360:T360" si="198">F361+F362+F363+F364</f>
        <v>0</v>
      </c>
      <c r="G360" s="59">
        <f t="shared" si="198"/>
        <v>0</v>
      </c>
      <c r="H360" s="59">
        <f t="shared" si="198"/>
        <v>0</v>
      </c>
      <c r="I360" s="59">
        <f t="shared" si="198"/>
        <v>0</v>
      </c>
      <c r="J360" s="59">
        <f t="shared" si="198"/>
        <v>693</v>
      </c>
      <c r="K360" s="59">
        <f t="shared" si="198"/>
        <v>376.2</v>
      </c>
      <c r="L360" s="59">
        <f t="shared" si="198"/>
        <v>19107.502</v>
      </c>
      <c r="M360" s="59">
        <f t="shared" si="198"/>
        <v>19106.989999999998</v>
      </c>
      <c r="N360" s="114">
        <f t="shared" si="198"/>
        <v>0</v>
      </c>
      <c r="O360" s="59">
        <f t="shared" si="198"/>
        <v>0</v>
      </c>
      <c r="P360" s="59">
        <f t="shared" si="198"/>
        <v>0</v>
      </c>
      <c r="Q360" s="59">
        <f t="shared" si="198"/>
        <v>0</v>
      </c>
      <c r="R360" s="59">
        <f t="shared" si="198"/>
        <v>0</v>
      </c>
      <c r="S360" s="59">
        <f t="shared" si="198"/>
        <v>0</v>
      </c>
      <c r="T360" s="59">
        <f t="shared" si="198"/>
        <v>0</v>
      </c>
      <c r="U360" s="193" t="s">
        <v>90</v>
      </c>
    </row>
    <row r="361" spans="1:21" s="1" customFormat="1" ht="22.5" customHeight="1" x14ac:dyDescent="0.25">
      <c r="A361" s="186"/>
      <c r="B361" s="187"/>
      <c r="C361" s="90" t="s">
        <v>5</v>
      </c>
      <c r="D361" s="59">
        <f t="shared" si="190"/>
        <v>0</v>
      </c>
      <c r="E361" s="59">
        <f>E366+E376+E396</f>
        <v>0</v>
      </c>
      <c r="F361" s="59">
        <f t="shared" ref="F361:T361" si="199">F366+F376+F396</f>
        <v>0</v>
      </c>
      <c r="G361" s="59">
        <f t="shared" si="199"/>
        <v>0</v>
      </c>
      <c r="H361" s="59">
        <f t="shared" si="199"/>
        <v>0</v>
      </c>
      <c r="I361" s="59">
        <f t="shared" si="199"/>
        <v>0</v>
      </c>
      <c r="J361" s="59">
        <f t="shared" si="199"/>
        <v>0</v>
      </c>
      <c r="K361" s="59">
        <f t="shared" si="199"/>
        <v>0</v>
      </c>
      <c r="L361" s="59">
        <f t="shared" si="199"/>
        <v>0</v>
      </c>
      <c r="M361" s="59">
        <f t="shared" si="199"/>
        <v>0</v>
      </c>
      <c r="N361" s="114">
        <f t="shared" si="199"/>
        <v>0</v>
      </c>
      <c r="O361" s="59">
        <f t="shared" si="199"/>
        <v>0</v>
      </c>
      <c r="P361" s="59">
        <f t="shared" si="199"/>
        <v>0</v>
      </c>
      <c r="Q361" s="59">
        <f t="shared" si="199"/>
        <v>0</v>
      </c>
      <c r="R361" s="59">
        <f t="shared" si="199"/>
        <v>0</v>
      </c>
      <c r="S361" s="59">
        <f t="shared" si="199"/>
        <v>0</v>
      </c>
      <c r="T361" s="59">
        <f t="shared" si="199"/>
        <v>0</v>
      </c>
      <c r="U361" s="193"/>
    </row>
    <row r="362" spans="1:21" s="1" customFormat="1" ht="22.5" customHeight="1" x14ac:dyDescent="0.25">
      <c r="A362" s="186"/>
      <c r="B362" s="187"/>
      <c r="C362" s="90" t="s">
        <v>6</v>
      </c>
      <c r="D362" s="59">
        <f t="shared" si="190"/>
        <v>31756.959999999999</v>
      </c>
      <c r="E362" s="59">
        <f t="shared" ref="E362:T364" si="200">E367+E377+E397</f>
        <v>0</v>
      </c>
      <c r="F362" s="59">
        <f t="shared" si="200"/>
        <v>0</v>
      </c>
      <c r="G362" s="59">
        <f t="shared" si="200"/>
        <v>0</v>
      </c>
      <c r="H362" s="59">
        <f t="shared" si="200"/>
        <v>0</v>
      </c>
      <c r="I362" s="59">
        <f t="shared" si="200"/>
        <v>0</v>
      </c>
      <c r="J362" s="59">
        <f t="shared" si="200"/>
        <v>0</v>
      </c>
      <c r="K362" s="59">
        <f t="shared" si="200"/>
        <v>0</v>
      </c>
      <c r="L362" s="59">
        <f t="shared" si="200"/>
        <v>15878.48</v>
      </c>
      <c r="M362" s="59">
        <f t="shared" si="200"/>
        <v>15878.48</v>
      </c>
      <c r="N362" s="114">
        <f t="shared" si="200"/>
        <v>0</v>
      </c>
      <c r="O362" s="59">
        <f t="shared" si="200"/>
        <v>0</v>
      </c>
      <c r="P362" s="59">
        <f t="shared" si="200"/>
        <v>0</v>
      </c>
      <c r="Q362" s="59">
        <f t="shared" si="200"/>
        <v>0</v>
      </c>
      <c r="R362" s="59">
        <f t="shared" si="200"/>
        <v>0</v>
      </c>
      <c r="S362" s="59">
        <f t="shared" si="200"/>
        <v>0</v>
      </c>
      <c r="T362" s="59">
        <f t="shared" si="200"/>
        <v>0</v>
      </c>
      <c r="U362" s="193"/>
    </row>
    <row r="363" spans="1:21" s="1" customFormat="1" ht="22.5" customHeight="1" x14ac:dyDescent="0.25">
      <c r="A363" s="186"/>
      <c r="B363" s="187"/>
      <c r="C363" s="90" t="s">
        <v>7</v>
      </c>
      <c r="D363" s="59">
        <f t="shared" si="190"/>
        <v>7876.732</v>
      </c>
      <c r="E363" s="59">
        <f t="shared" si="200"/>
        <v>350</v>
      </c>
      <c r="F363" s="59">
        <f t="shared" si="200"/>
        <v>0</v>
      </c>
      <c r="G363" s="59">
        <f t="shared" si="200"/>
        <v>0</v>
      </c>
      <c r="H363" s="59">
        <f t="shared" si="200"/>
        <v>0</v>
      </c>
      <c r="I363" s="59">
        <f t="shared" si="200"/>
        <v>0</v>
      </c>
      <c r="J363" s="59">
        <f t="shared" si="200"/>
        <v>693</v>
      </c>
      <c r="K363" s="59">
        <f t="shared" si="200"/>
        <v>376.2</v>
      </c>
      <c r="L363" s="59">
        <f t="shared" si="200"/>
        <v>3229.0219999999999</v>
      </c>
      <c r="M363" s="59">
        <f t="shared" si="200"/>
        <v>3228.51</v>
      </c>
      <c r="N363" s="114">
        <f t="shared" si="200"/>
        <v>0</v>
      </c>
      <c r="O363" s="59">
        <f t="shared" si="200"/>
        <v>0</v>
      </c>
      <c r="P363" s="59">
        <f t="shared" si="200"/>
        <v>0</v>
      </c>
      <c r="Q363" s="59">
        <f t="shared" si="200"/>
        <v>0</v>
      </c>
      <c r="R363" s="59">
        <f t="shared" si="200"/>
        <v>0</v>
      </c>
      <c r="S363" s="59">
        <f t="shared" si="200"/>
        <v>0</v>
      </c>
      <c r="T363" s="59">
        <f t="shared" si="200"/>
        <v>0</v>
      </c>
      <c r="U363" s="193"/>
    </row>
    <row r="364" spans="1:21" s="1" customFormat="1" ht="22.5" customHeight="1" x14ac:dyDescent="0.25">
      <c r="A364" s="186"/>
      <c r="B364" s="187"/>
      <c r="C364" s="90" t="s">
        <v>8</v>
      </c>
      <c r="D364" s="59">
        <f t="shared" si="190"/>
        <v>0</v>
      </c>
      <c r="E364" s="59">
        <f t="shared" si="200"/>
        <v>0</v>
      </c>
      <c r="F364" s="59">
        <f t="shared" si="200"/>
        <v>0</v>
      </c>
      <c r="G364" s="59">
        <f t="shared" si="200"/>
        <v>0</v>
      </c>
      <c r="H364" s="59">
        <f t="shared" si="200"/>
        <v>0</v>
      </c>
      <c r="I364" s="59">
        <f t="shared" si="200"/>
        <v>0</v>
      </c>
      <c r="J364" s="59">
        <f t="shared" si="200"/>
        <v>0</v>
      </c>
      <c r="K364" s="59">
        <f t="shared" si="200"/>
        <v>0</v>
      </c>
      <c r="L364" s="59">
        <f t="shared" si="200"/>
        <v>0</v>
      </c>
      <c r="M364" s="59">
        <f t="shared" si="200"/>
        <v>0</v>
      </c>
      <c r="N364" s="114">
        <f t="shared" si="200"/>
        <v>0</v>
      </c>
      <c r="O364" s="59">
        <f t="shared" si="200"/>
        <v>0</v>
      </c>
      <c r="P364" s="59">
        <f t="shared" si="200"/>
        <v>0</v>
      </c>
      <c r="Q364" s="59">
        <f t="shared" si="200"/>
        <v>0</v>
      </c>
      <c r="R364" s="59">
        <f t="shared" si="200"/>
        <v>0</v>
      </c>
      <c r="S364" s="59">
        <f t="shared" si="200"/>
        <v>0</v>
      </c>
      <c r="T364" s="59">
        <f t="shared" si="200"/>
        <v>0</v>
      </c>
      <c r="U364" s="193"/>
    </row>
    <row r="365" spans="1:21" s="1" customFormat="1" ht="22.5" customHeight="1" x14ac:dyDescent="0.25">
      <c r="A365" s="186" t="s">
        <v>54</v>
      </c>
      <c r="B365" s="187" t="s">
        <v>109</v>
      </c>
      <c r="C365" s="90" t="s">
        <v>4</v>
      </c>
      <c r="D365" s="59">
        <f t="shared" si="190"/>
        <v>350</v>
      </c>
      <c r="E365" s="59">
        <f>E366+E367+E368+E369</f>
        <v>350</v>
      </c>
      <c r="F365" s="59">
        <f t="shared" ref="F365:T365" si="201">F366+F367+F368+F369</f>
        <v>0</v>
      </c>
      <c r="G365" s="59">
        <f t="shared" si="201"/>
        <v>0</v>
      </c>
      <c r="H365" s="59">
        <f t="shared" si="201"/>
        <v>0</v>
      </c>
      <c r="I365" s="59">
        <f t="shared" si="201"/>
        <v>0</v>
      </c>
      <c r="J365" s="59">
        <f t="shared" si="201"/>
        <v>0</v>
      </c>
      <c r="K365" s="59">
        <f t="shared" si="201"/>
        <v>0</v>
      </c>
      <c r="L365" s="59">
        <f t="shared" si="201"/>
        <v>0</v>
      </c>
      <c r="M365" s="59">
        <f t="shared" si="201"/>
        <v>0</v>
      </c>
      <c r="N365" s="114">
        <f t="shared" si="201"/>
        <v>0</v>
      </c>
      <c r="O365" s="59">
        <f t="shared" si="201"/>
        <v>0</v>
      </c>
      <c r="P365" s="59">
        <f t="shared" si="201"/>
        <v>0</v>
      </c>
      <c r="Q365" s="59">
        <f t="shared" si="201"/>
        <v>0</v>
      </c>
      <c r="R365" s="59">
        <f t="shared" si="201"/>
        <v>0</v>
      </c>
      <c r="S365" s="59">
        <f t="shared" si="201"/>
        <v>0</v>
      </c>
      <c r="T365" s="59">
        <f t="shared" si="201"/>
        <v>0</v>
      </c>
      <c r="U365" s="193"/>
    </row>
    <row r="366" spans="1:21" s="1" customFormat="1" ht="22.5" customHeight="1" x14ac:dyDescent="0.25">
      <c r="A366" s="186"/>
      <c r="B366" s="187"/>
      <c r="C366" s="90" t="s">
        <v>5</v>
      </c>
      <c r="D366" s="59">
        <f t="shared" si="190"/>
        <v>0</v>
      </c>
      <c r="E366" s="59">
        <f>E371</f>
        <v>0</v>
      </c>
      <c r="F366" s="59">
        <f t="shared" ref="F366:T366" si="202">F371</f>
        <v>0</v>
      </c>
      <c r="G366" s="59">
        <f t="shared" si="202"/>
        <v>0</v>
      </c>
      <c r="H366" s="59">
        <f t="shared" si="202"/>
        <v>0</v>
      </c>
      <c r="I366" s="59">
        <f t="shared" si="202"/>
        <v>0</v>
      </c>
      <c r="J366" s="59">
        <f t="shared" si="202"/>
        <v>0</v>
      </c>
      <c r="K366" s="59">
        <f t="shared" si="202"/>
        <v>0</v>
      </c>
      <c r="L366" s="59">
        <f t="shared" si="202"/>
        <v>0</v>
      </c>
      <c r="M366" s="59">
        <f t="shared" si="202"/>
        <v>0</v>
      </c>
      <c r="N366" s="114">
        <f t="shared" si="202"/>
        <v>0</v>
      </c>
      <c r="O366" s="59">
        <f t="shared" si="202"/>
        <v>0</v>
      </c>
      <c r="P366" s="59">
        <f t="shared" si="202"/>
        <v>0</v>
      </c>
      <c r="Q366" s="59">
        <f t="shared" si="202"/>
        <v>0</v>
      </c>
      <c r="R366" s="59">
        <f t="shared" si="202"/>
        <v>0</v>
      </c>
      <c r="S366" s="59">
        <f t="shared" si="202"/>
        <v>0</v>
      </c>
      <c r="T366" s="59">
        <f t="shared" si="202"/>
        <v>0</v>
      </c>
      <c r="U366" s="193"/>
    </row>
    <row r="367" spans="1:21" s="1" customFormat="1" ht="22.5" customHeight="1" x14ac:dyDescent="0.25">
      <c r="A367" s="186"/>
      <c r="B367" s="187"/>
      <c r="C367" s="90" t="s">
        <v>6</v>
      </c>
      <c r="D367" s="59">
        <f t="shared" si="190"/>
        <v>0</v>
      </c>
      <c r="E367" s="59">
        <f>E372</f>
        <v>0</v>
      </c>
      <c r="F367" s="59">
        <f t="shared" ref="F367:T367" si="203">F372</f>
        <v>0</v>
      </c>
      <c r="G367" s="59">
        <f t="shared" si="203"/>
        <v>0</v>
      </c>
      <c r="H367" s="59">
        <f t="shared" si="203"/>
        <v>0</v>
      </c>
      <c r="I367" s="59">
        <f t="shared" si="203"/>
        <v>0</v>
      </c>
      <c r="J367" s="59">
        <f t="shared" si="203"/>
        <v>0</v>
      </c>
      <c r="K367" s="59">
        <f t="shared" si="203"/>
        <v>0</v>
      </c>
      <c r="L367" s="59">
        <f t="shared" si="203"/>
        <v>0</v>
      </c>
      <c r="M367" s="59">
        <f t="shared" si="203"/>
        <v>0</v>
      </c>
      <c r="N367" s="114">
        <f t="shared" si="203"/>
        <v>0</v>
      </c>
      <c r="O367" s="59">
        <f t="shared" si="203"/>
        <v>0</v>
      </c>
      <c r="P367" s="59">
        <f t="shared" si="203"/>
        <v>0</v>
      </c>
      <c r="Q367" s="59">
        <f t="shared" si="203"/>
        <v>0</v>
      </c>
      <c r="R367" s="59">
        <f t="shared" si="203"/>
        <v>0</v>
      </c>
      <c r="S367" s="59">
        <f t="shared" si="203"/>
        <v>0</v>
      </c>
      <c r="T367" s="59">
        <f t="shared" si="203"/>
        <v>0</v>
      </c>
      <c r="U367" s="193"/>
    </row>
    <row r="368" spans="1:21" s="1" customFormat="1" ht="22.5" customHeight="1" x14ac:dyDescent="0.25">
      <c r="A368" s="186"/>
      <c r="B368" s="187"/>
      <c r="C368" s="90" t="s">
        <v>7</v>
      </c>
      <c r="D368" s="59">
        <f t="shared" si="190"/>
        <v>350</v>
      </c>
      <c r="E368" s="59">
        <f>E373</f>
        <v>350</v>
      </c>
      <c r="F368" s="59">
        <f t="shared" ref="F368:T368" si="204">F373</f>
        <v>0</v>
      </c>
      <c r="G368" s="59">
        <f t="shared" si="204"/>
        <v>0</v>
      </c>
      <c r="H368" s="59">
        <f t="shared" si="204"/>
        <v>0</v>
      </c>
      <c r="I368" s="59">
        <f t="shared" si="204"/>
        <v>0</v>
      </c>
      <c r="J368" s="59">
        <f t="shared" si="204"/>
        <v>0</v>
      </c>
      <c r="K368" s="59">
        <f t="shared" si="204"/>
        <v>0</v>
      </c>
      <c r="L368" s="59">
        <f t="shared" si="204"/>
        <v>0</v>
      </c>
      <c r="M368" s="59">
        <f t="shared" si="204"/>
        <v>0</v>
      </c>
      <c r="N368" s="114">
        <f t="shared" si="204"/>
        <v>0</v>
      </c>
      <c r="O368" s="59">
        <f t="shared" si="204"/>
        <v>0</v>
      </c>
      <c r="P368" s="59">
        <f t="shared" si="204"/>
        <v>0</v>
      </c>
      <c r="Q368" s="59">
        <f t="shared" si="204"/>
        <v>0</v>
      </c>
      <c r="R368" s="59">
        <f t="shared" si="204"/>
        <v>0</v>
      </c>
      <c r="S368" s="59">
        <f t="shared" si="204"/>
        <v>0</v>
      </c>
      <c r="T368" s="59">
        <f t="shared" si="204"/>
        <v>0</v>
      </c>
      <c r="U368" s="193"/>
    </row>
    <row r="369" spans="1:21" s="1" customFormat="1" ht="22.5" customHeight="1" x14ac:dyDescent="0.25">
      <c r="A369" s="186"/>
      <c r="B369" s="187"/>
      <c r="C369" s="90" t="s">
        <v>8</v>
      </c>
      <c r="D369" s="59">
        <f t="shared" si="190"/>
        <v>0</v>
      </c>
      <c r="E369" s="59">
        <f>E374</f>
        <v>0</v>
      </c>
      <c r="F369" s="59">
        <f t="shared" ref="F369:T369" si="205">F374</f>
        <v>0</v>
      </c>
      <c r="G369" s="59">
        <f t="shared" si="205"/>
        <v>0</v>
      </c>
      <c r="H369" s="59">
        <f t="shared" si="205"/>
        <v>0</v>
      </c>
      <c r="I369" s="59">
        <f t="shared" si="205"/>
        <v>0</v>
      </c>
      <c r="J369" s="59">
        <f t="shared" si="205"/>
        <v>0</v>
      </c>
      <c r="K369" s="59">
        <f t="shared" si="205"/>
        <v>0</v>
      </c>
      <c r="L369" s="59">
        <f t="shared" si="205"/>
        <v>0</v>
      </c>
      <c r="M369" s="59">
        <f t="shared" si="205"/>
        <v>0</v>
      </c>
      <c r="N369" s="114">
        <f t="shared" si="205"/>
        <v>0</v>
      </c>
      <c r="O369" s="59">
        <f t="shared" si="205"/>
        <v>0</v>
      </c>
      <c r="P369" s="59">
        <f t="shared" si="205"/>
        <v>0</v>
      </c>
      <c r="Q369" s="59">
        <f t="shared" si="205"/>
        <v>0</v>
      </c>
      <c r="R369" s="59">
        <f t="shared" si="205"/>
        <v>0</v>
      </c>
      <c r="S369" s="59">
        <f t="shared" si="205"/>
        <v>0</v>
      </c>
      <c r="T369" s="59">
        <f t="shared" si="205"/>
        <v>0</v>
      </c>
      <c r="U369" s="193"/>
    </row>
    <row r="370" spans="1:21" ht="22.5" customHeight="1" x14ac:dyDescent="0.25">
      <c r="A370" s="183" t="s">
        <v>85</v>
      </c>
      <c r="B370" s="184" t="s">
        <v>55</v>
      </c>
      <c r="C370" s="91" t="s">
        <v>4</v>
      </c>
      <c r="D370" s="59">
        <f t="shared" si="190"/>
        <v>350</v>
      </c>
      <c r="E370" s="60">
        <f>E371+E372+E373+E374</f>
        <v>350</v>
      </c>
      <c r="F370" s="60">
        <f t="shared" ref="F370:T370" si="206">F371+F372+F373+F374</f>
        <v>0</v>
      </c>
      <c r="G370" s="60">
        <f t="shared" si="206"/>
        <v>0</v>
      </c>
      <c r="H370" s="60">
        <f t="shared" si="206"/>
        <v>0</v>
      </c>
      <c r="I370" s="60">
        <f t="shared" si="206"/>
        <v>0</v>
      </c>
      <c r="J370" s="60">
        <f t="shared" si="206"/>
        <v>0</v>
      </c>
      <c r="K370" s="60">
        <f t="shared" si="206"/>
        <v>0</v>
      </c>
      <c r="L370" s="60">
        <f t="shared" si="206"/>
        <v>0</v>
      </c>
      <c r="M370" s="60">
        <f t="shared" si="206"/>
        <v>0</v>
      </c>
      <c r="N370" s="115">
        <f t="shared" si="206"/>
        <v>0</v>
      </c>
      <c r="O370" s="60">
        <f t="shared" si="206"/>
        <v>0</v>
      </c>
      <c r="P370" s="60">
        <f t="shared" si="206"/>
        <v>0</v>
      </c>
      <c r="Q370" s="60">
        <f t="shared" si="206"/>
        <v>0</v>
      </c>
      <c r="R370" s="60">
        <f t="shared" si="206"/>
        <v>0</v>
      </c>
      <c r="S370" s="60">
        <f t="shared" si="206"/>
        <v>0</v>
      </c>
      <c r="T370" s="60">
        <f t="shared" si="206"/>
        <v>0</v>
      </c>
      <c r="U370" s="193"/>
    </row>
    <row r="371" spans="1:21" ht="22.5" customHeight="1" x14ac:dyDescent="0.25">
      <c r="A371" s="183"/>
      <c r="B371" s="184"/>
      <c r="C371" s="91" t="s">
        <v>5</v>
      </c>
      <c r="D371" s="59">
        <f t="shared" si="190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115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93"/>
    </row>
    <row r="372" spans="1:21" ht="22.5" customHeight="1" x14ac:dyDescent="0.25">
      <c r="A372" s="183"/>
      <c r="B372" s="184"/>
      <c r="C372" s="91" t="s">
        <v>6</v>
      </c>
      <c r="D372" s="59">
        <f t="shared" si="190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115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93"/>
    </row>
    <row r="373" spans="1:21" ht="22.5" customHeight="1" x14ac:dyDescent="0.25">
      <c r="A373" s="183"/>
      <c r="B373" s="184"/>
      <c r="C373" s="91" t="s">
        <v>7</v>
      </c>
      <c r="D373" s="59">
        <f t="shared" si="190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115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93"/>
    </row>
    <row r="374" spans="1:21" ht="22.5" customHeight="1" x14ac:dyDescent="0.25">
      <c r="A374" s="183"/>
      <c r="B374" s="184"/>
      <c r="C374" s="91" t="s">
        <v>8</v>
      </c>
      <c r="D374" s="59">
        <f t="shared" si="190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115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93"/>
    </row>
    <row r="375" spans="1:21" s="1" customFormat="1" ht="22.5" customHeight="1" x14ac:dyDescent="0.25">
      <c r="A375" s="186" t="s">
        <v>113</v>
      </c>
      <c r="B375" s="187" t="s">
        <v>112</v>
      </c>
      <c r="C375" s="90" t="s">
        <v>4</v>
      </c>
      <c r="D375" s="59">
        <f t="shared" si="190"/>
        <v>38946.892</v>
      </c>
      <c r="E375" s="59">
        <f>E376+E377+E378+E379</f>
        <v>0</v>
      </c>
      <c r="F375" s="59">
        <f t="shared" ref="F375:N375" si="207">F376+F377+F378+F379</f>
        <v>0</v>
      </c>
      <c r="G375" s="59">
        <f t="shared" si="207"/>
        <v>0</v>
      </c>
      <c r="H375" s="59">
        <f t="shared" si="207"/>
        <v>0</v>
      </c>
      <c r="I375" s="59">
        <f t="shared" si="207"/>
        <v>0</v>
      </c>
      <c r="J375" s="59">
        <f t="shared" si="207"/>
        <v>693</v>
      </c>
      <c r="K375" s="59">
        <f t="shared" si="207"/>
        <v>39.4</v>
      </c>
      <c r="L375" s="59">
        <f t="shared" si="207"/>
        <v>19107.502</v>
      </c>
      <c r="M375" s="59">
        <f t="shared" si="207"/>
        <v>19106.989999999998</v>
      </c>
      <c r="N375" s="114">
        <f t="shared" si="207"/>
        <v>0</v>
      </c>
      <c r="O375" s="59">
        <f t="shared" ref="O375:T375" si="208">O376+O377+O378+O379</f>
        <v>0</v>
      </c>
      <c r="P375" s="59">
        <f t="shared" si="208"/>
        <v>0</v>
      </c>
      <c r="Q375" s="59">
        <f t="shared" si="208"/>
        <v>0</v>
      </c>
      <c r="R375" s="59">
        <f t="shared" si="208"/>
        <v>0</v>
      </c>
      <c r="S375" s="59">
        <f t="shared" si="208"/>
        <v>0</v>
      </c>
      <c r="T375" s="59">
        <f t="shared" si="208"/>
        <v>0</v>
      </c>
      <c r="U375" s="188"/>
    </row>
    <row r="376" spans="1:21" s="1" customFormat="1" ht="22.5" customHeight="1" x14ac:dyDescent="0.25">
      <c r="A376" s="186"/>
      <c r="B376" s="187"/>
      <c r="C376" s="90" t="s">
        <v>5</v>
      </c>
      <c r="D376" s="59">
        <f t="shared" si="190"/>
        <v>0</v>
      </c>
      <c r="E376" s="59">
        <f>E381+E386+E391</f>
        <v>0</v>
      </c>
      <c r="F376" s="59">
        <f t="shared" ref="F376:T376" si="209">F381+F386+F391</f>
        <v>0</v>
      </c>
      <c r="G376" s="59">
        <f t="shared" si="209"/>
        <v>0</v>
      </c>
      <c r="H376" s="59">
        <f t="shared" si="209"/>
        <v>0</v>
      </c>
      <c r="I376" s="59">
        <f t="shared" si="209"/>
        <v>0</v>
      </c>
      <c r="J376" s="59">
        <f t="shared" si="209"/>
        <v>0</v>
      </c>
      <c r="K376" s="59">
        <f t="shared" si="209"/>
        <v>0</v>
      </c>
      <c r="L376" s="59">
        <f t="shared" si="209"/>
        <v>0</v>
      </c>
      <c r="M376" s="59">
        <f t="shared" si="209"/>
        <v>0</v>
      </c>
      <c r="N376" s="114">
        <f t="shared" si="209"/>
        <v>0</v>
      </c>
      <c r="O376" s="59">
        <f t="shared" si="209"/>
        <v>0</v>
      </c>
      <c r="P376" s="59">
        <f t="shared" si="209"/>
        <v>0</v>
      </c>
      <c r="Q376" s="59">
        <f t="shared" si="209"/>
        <v>0</v>
      </c>
      <c r="R376" s="59">
        <f t="shared" si="209"/>
        <v>0</v>
      </c>
      <c r="S376" s="59">
        <f t="shared" si="209"/>
        <v>0</v>
      </c>
      <c r="T376" s="59">
        <f t="shared" si="209"/>
        <v>0</v>
      </c>
      <c r="U376" s="189"/>
    </row>
    <row r="377" spans="1:21" s="1" customFormat="1" ht="22.5" customHeight="1" x14ac:dyDescent="0.25">
      <c r="A377" s="186"/>
      <c r="B377" s="187"/>
      <c r="C377" s="90" t="s">
        <v>6</v>
      </c>
      <c r="D377" s="59">
        <f t="shared" si="190"/>
        <v>31756.959999999999</v>
      </c>
      <c r="E377" s="59">
        <f>E382+E387+E392</f>
        <v>0</v>
      </c>
      <c r="F377" s="59">
        <f t="shared" ref="F377:T377" si="210">F382+F387+F392</f>
        <v>0</v>
      </c>
      <c r="G377" s="59">
        <f t="shared" si="210"/>
        <v>0</v>
      </c>
      <c r="H377" s="59">
        <f t="shared" si="210"/>
        <v>0</v>
      </c>
      <c r="I377" s="59">
        <f t="shared" si="210"/>
        <v>0</v>
      </c>
      <c r="J377" s="59">
        <f t="shared" si="210"/>
        <v>0</v>
      </c>
      <c r="K377" s="59">
        <f t="shared" si="210"/>
        <v>0</v>
      </c>
      <c r="L377" s="59">
        <f t="shared" si="210"/>
        <v>15878.48</v>
      </c>
      <c r="M377" s="59">
        <f>M382+M387+M392</f>
        <v>15878.48</v>
      </c>
      <c r="N377" s="114">
        <f t="shared" si="210"/>
        <v>0</v>
      </c>
      <c r="O377" s="59">
        <f t="shared" si="210"/>
        <v>0</v>
      </c>
      <c r="P377" s="59">
        <f t="shared" si="210"/>
        <v>0</v>
      </c>
      <c r="Q377" s="59">
        <f t="shared" si="210"/>
        <v>0</v>
      </c>
      <c r="R377" s="59">
        <f t="shared" si="210"/>
        <v>0</v>
      </c>
      <c r="S377" s="59">
        <f t="shared" si="210"/>
        <v>0</v>
      </c>
      <c r="T377" s="59">
        <f t="shared" si="210"/>
        <v>0</v>
      </c>
      <c r="U377" s="189"/>
    </row>
    <row r="378" spans="1:21" s="1" customFormat="1" ht="22.5" customHeight="1" x14ac:dyDescent="0.25">
      <c r="A378" s="186"/>
      <c r="B378" s="187"/>
      <c r="C378" s="90" t="s">
        <v>7</v>
      </c>
      <c r="D378" s="59">
        <f t="shared" si="190"/>
        <v>7189.9320000000007</v>
      </c>
      <c r="E378" s="59">
        <f>E383+E388+E393</f>
        <v>0</v>
      </c>
      <c r="F378" s="59">
        <f t="shared" ref="F378:T378" si="211">F383+F388+F393</f>
        <v>0</v>
      </c>
      <c r="G378" s="59">
        <f t="shared" si="211"/>
        <v>0</v>
      </c>
      <c r="H378" s="59">
        <f t="shared" si="211"/>
        <v>0</v>
      </c>
      <c r="I378" s="59">
        <f t="shared" si="211"/>
        <v>0</v>
      </c>
      <c r="J378" s="59">
        <f t="shared" si="211"/>
        <v>693</v>
      </c>
      <c r="K378" s="59">
        <f t="shared" si="211"/>
        <v>39.4</v>
      </c>
      <c r="L378" s="59">
        <f t="shared" si="211"/>
        <v>3229.0219999999999</v>
      </c>
      <c r="M378" s="59">
        <f t="shared" si="211"/>
        <v>3228.51</v>
      </c>
      <c r="N378" s="114">
        <f t="shared" si="211"/>
        <v>0</v>
      </c>
      <c r="O378" s="59">
        <f t="shared" si="211"/>
        <v>0</v>
      </c>
      <c r="P378" s="59">
        <f t="shared" si="211"/>
        <v>0</v>
      </c>
      <c r="Q378" s="59">
        <f t="shared" si="211"/>
        <v>0</v>
      </c>
      <c r="R378" s="59">
        <f t="shared" si="211"/>
        <v>0</v>
      </c>
      <c r="S378" s="59">
        <f t="shared" si="211"/>
        <v>0</v>
      </c>
      <c r="T378" s="59">
        <f t="shared" si="211"/>
        <v>0</v>
      </c>
      <c r="U378" s="189"/>
    </row>
    <row r="379" spans="1:21" s="1" customFormat="1" ht="22.5" customHeight="1" x14ac:dyDescent="0.25">
      <c r="A379" s="186"/>
      <c r="B379" s="187"/>
      <c r="C379" s="90" t="s">
        <v>8</v>
      </c>
      <c r="D379" s="59">
        <f t="shared" si="190"/>
        <v>0</v>
      </c>
      <c r="E379" s="59">
        <f>E384+E389+E394</f>
        <v>0</v>
      </c>
      <c r="F379" s="59">
        <f t="shared" ref="F379:T379" si="212">F384+F389+F394</f>
        <v>0</v>
      </c>
      <c r="G379" s="59">
        <f t="shared" si="212"/>
        <v>0</v>
      </c>
      <c r="H379" s="59">
        <f t="shared" si="212"/>
        <v>0</v>
      </c>
      <c r="I379" s="59">
        <f t="shared" si="212"/>
        <v>0</v>
      </c>
      <c r="J379" s="59">
        <f t="shared" si="212"/>
        <v>0</v>
      </c>
      <c r="K379" s="59">
        <f t="shared" si="212"/>
        <v>0</v>
      </c>
      <c r="L379" s="59">
        <f t="shared" si="212"/>
        <v>0</v>
      </c>
      <c r="M379" s="59">
        <f t="shared" si="212"/>
        <v>0</v>
      </c>
      <c r="N379" s="114">
        <f t="shared" si="212"/>
        <v>0</v>
      </c>
      <c r="O379" s="59">
        <f t="shared" si="212"/>
        <v>0</v>
      </c>
      <c r="P379" s="59">
        <f t="shared" si="212"/>
        <v>0</v>
      </c>
      <c r="Q379" s="59">
        <f t="shared" si="212"/>
        <v>0</v>
      </c>
      <c r="R379" s="59">
        <f t="shared" si="212"/>
        <v>0</v>
      </c>
      <c r="S379" s="59">
        <f t="shared" si="212"/>
        <v>0</v>
      </c>
      <c r="T379" s="59">
        <f t="shared" si="212"/>
        <v>0</v>
      </c>
      <c r="U379" s="190"/>
    </row>
    <row r="380" spans="1:21" ht="22.5" customHeight="1" x14ac:dyDescent="0.25">
      <c r="A380" s="183" t="s">
        <v>114</v>
      </c>
      <c r="B380" s="184" t="s">
        <v>110</v>
      </c>
      <c r="C380" s="91" t="s">
        <v>4</v>
      </c>
      <c r="D380" s="59">
        <f t="shared" si="190"/>
        <v>33428.368999999999</v>
      </c>
      <c r="E380" s="60">
        <f>E381+E382+E383+E384</f>
        <v>0</v>
      </c>
      <c r="F380" s="60">
        <f t="shared" ref="F380:T380" si="213">F381+F382+F383+F384</f>
        <v>0</v>
      </c>
      <c r="G380" s="60">
        <f t="shared" si="213"/>
        <v>0</v>
      </c>
      <c r="H380" s="60">
        <f t="shared" si="213"/>
        <v>0</v>
      </c>
      <c r="I380" s="60">
        <f t="shared" si="213"/>
        <v>0</v>
      </c>
      <c r="J380" s="60">
        <f t="shared" si="213"/>
        <v>0</v>
      </c>
      <c r="K380" s="60">
        <f t="shared" si="213"/>
        <v>0</v>
      </c>
      <c r="L380" s="60">
        <f t="shared" si="213"/>
        <v>16714.188999999998</v>
      </c>
      <c r="M380" s="60">
        <f t="shared" si="213"/>
        <v>16714.18</v>
      </c>
      <c r="N380" s="115">
        <f t="shared" si="213"/>
        <v>0</v>
      </c>
      <c r="O380" s="60">
        <f t="shared" si="213"/>
        <v>0</v>
      </c>
      <c r="P380" s="60">
        <f t="shared" si="213"/>
        <v>0</v>
      </c>
      <c r="Q380" s="60">
        <f t="shared" si="213"/>
        <v>0</v>
      </c>
      <c r="R380" s="60">
        <f t="shared" si="213"/>
        <v>0</v>
      </c>
      <c r="S380" s="60">
        <f t="shared" si="213"/>
        <v>0</v>
      </c>
      <c r="T380" s="60">
        <f t="shared" si="213"/>
        <v>0</v>
      </c>
      <c r="U380" s="191" t="s">
        <v>104</v>
      </c>
    </row>
    <row r="381" spans="1:21" ht="22.5" customHeight="1" x14ac:dyDescent="0.25">
      <c r="A381" s="183"/>
      <c r="B381" s="184"/>
      <c r="C381" s="91" t="s">
        <v>5</v>
      </c>
      <c r="D381" s="59">
        <f t="shared" si="190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115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60">
        <v>0</v>
      </c>
      <c r="U381" s="192"/>
    </row>
    <row r="382" spans="1:21" ht="22.5" customHeight="1" x14ac:dyDescent="0.25">
      <c r="A382" s="183"/>
      <c r="B382" s="184"/>
      <c r="C382" s="91" t="s">
        <v>6</v>
      </c>
      <c r="D382" s="59">
        <f t="shared" si="190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115">
        <v>0</v>
      </c>
      <c r="O382" s="60">
        <v>0</v>
      </c>
      <c r="P382" s="60">
        <v>0</v>
      </c>
      <c r="Q382" s="60">
        <v>0</v>
      </c>
      <c r="R382" s="60">
        <v>0</v>
      </c>
      <c r="S382" s="60">
        <v>0</v>
      </c>
      <c r="T382" s="60">
        <v>0</v>
      </c>
      <c r="U382" s="192"/>
    </row>
    <row r="383" spans="1:21" ht="22.5" customHeight="1" x14ac:dyDescent="0.25">
      <c r="A383" s="183"/>
      <c r="B383" s="184"/>
      <c r="C383" s="91" t="s">
        <v>7</v>
      </c>
      <c r="D383" s="59">
        <f t="shared" si="190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115">
        <v>0</v>
      </c>
      <c r="O383" s="60">
        <v>0</v>
      </c>
      <c r="P383" s="60">
        <v>0</v>
      </c>
      <c r="Q383" s="60">
        <v>0</v>
      </c>
      <c r="R383" s="60">
        <v>0</v>
      </c>
      <c r="S383" s="60">
        <v>0</v>
      </c>
      <c r="T383" s="60">
        <v>0</v>
      </c>
      <c r="U383" s="192"/>
    </row>
    <row r="384" spans="1:21" ht="22.5" customHeight="1" x14ac:dyDescent="0.25">
      <c r="A384" s="183"/>
      <c r="B384" s="184"/>
      <c r="C384" s="91" t="s">
        <v>8</v>
      </c>
      <c r="D384" s="59">
        <f t="shared" si="190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115">
        <v>0</v>
      </c>
      <c r="O384" s="60">
        <v>0</v>
      </c>
      <c r="P384" s="60">
        <v>0</v>
      </c>
      <c r="Q384" s="60">
        <v>0</v>
      </c>
      <c r="R384" s="60">
        <v>0</v>
      </c>
      <c r="S384" s="60">
        <v>0</v>
      </c>
      <c r="T384" s="60">
        <v>0</v>
      </c>
      <c r="U384" s="192"/>
    </row>
    <row r="385" spans="1:21" ht="22.5" customHeight="1" x14ac:dyDescent="0.25">
      <c r="A385" s="183" t="s">
        <v>115</v>
      </c>
      <c r="B385" s="184" t="s">
        <v>111</v>
      </c>
      <c r="C385" s="91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4">F386+F387+F388+F389</f>
        <v>0</v>
      </c>
      <c r="G385" s="60">
        <f t="shared" si="214"/>
        <v>0</v>
      </c>
      <c r="H385" s="60">
        <f t="shared" si="214"/>
        <v>0</v>
      </c>
      <c r="I385" s="60">
        <f t="shared" si="214"/>
        <v>0</v>
      </c>
      <c r="J385" s="60">
        <f t="shared" si="214"/>
        <v>693</v>
      </c>
      <c r="K385" s="60">
        <f t="shared" si="214"/>
        <v>0</v>
      </c>
      <c r="L385" s="60">
        <f t="shared" si="214"/>
        <v>0</v>
      </c>
      <c r="M385" s="60">
        <f t="shared" si="214"/>
        <v>0</v>
      </c>
      <c r="N385" s="115">
        <f t="shared" si="214"/>
        <v>0</v>
      </c>
      <c r="O385" s="60">
        <f t="shared" si="214"/>
        <v>0</v>
      </c>
      <c r="P385" s="60">
        <f t="shared" si="214"/>
        <v>0</v>
      </c>
      <c r="Q385" s="60">
        <f t="shared" si="214"/>
        <v>0</v>
      </c>
      <c r="R385" s="60">
        <f t="shared" si="214"/>
        <v>0</v>
      </c>
      <c r="S385" s="60">
        <f t="shared" si="214"/>
        <v>0</v>
      </c>
      <c r="T385" s="60">
        <f t="shared" si="214"/>
        <v>0</v>
      </c>
      <c r="U385" s="192"/>
    </row>
    <row r="386" spans="1:21" ht="22.5" customHeight="1" x14ac:dyDescent="0.25">
      <c r="A386" s="183"/>
      <c r="B386" s="184"/>
      <c r="C386" s="91" t="s">
        <v>5</v>
      </c>
      <c r="D386" s="59">
        <f t="shared" si="190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115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60">
        <v>0</v>
      </c>
      <c r="U386" s="192"/>
    </row>
    <row r="387" spans="1:21" ht="22.5" customHeight="1" x14ac:dyDescent="0.25">
      <c r="A387" s="183"/>
      <c r="B387" s="184"/>
      <c r="C387" s="91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115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92"/>
    </row>
    <row r="388" spans="1:21" ht="22.5" customHeight="1" x14ac:dyDescent="0.25">
      <c r="A388" s="183"/>
      <c r="B388" s="184"/>
      <c r="C388" s="91" t="s">
        <v>7</v>
      </c>
      <c r="D388" s="59">
        <f t="shared" si="190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115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92"/>
    </row>
    <row r="389" spans="1:21" ht="22.5" customHeight="1" x14ac:dyDescent="0.25">
      <c r="A389" s="183"/>
      <c r="B389" s="184"/>
      <c r="C389" s="91" t="s">
        <v>8</v>
      </c>
      <c r="D389" s="59">
        <f t="shared" si="190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115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92"/>
    </row>
    <row r="390" spans="1:21" ht="22.5" customHeight="1" x14ac:dyDescent="0.25">
      <c r="A390" s="177" t="s">
        <v>253</v>
      </c>
      <c r="B390" s="180" t="s">
        <v>254</v>
      </c>
      <c r="C390" s="91" t="s">
        <v>4</v>
      </c>
      <c r="D390" s="59">
        <f t="shared" si="190"/>
        <v>4825.5230000000001</v>
      </c>
      <c r="E390" s="60">
        <f t="shared" ref="E390:N390" si="215">E391+E392+E393+E394</f>
        <v>0</v>
      </c>
      <c r="F390" s="60">
        <f t="shared" si="215"/>
        <v>0</v>
      </c>
      <c r="G390" s="60">
        <f t="shared" si="215"/>
        <v>0</v>
      </c>
      <c r="H390" s="60">
        <f t="shared" si="215"/>
        <v>0</v>
      </c>
      <c r="I390" s="60">
        <f t="shared" si="215"/>
        <v>0</v>
      </c>
      <c r="J390" s="60">
        <f t="shared" si="215"/>
        <v>0</v>
      </c>
      <c r="K390" s="60">
        <f t="shared" si="215"/>
        <v>39.4</v>
      </c>
      <c r="L390" s="60">
        <f t="shared" si="215"/>
        <v>2393.3130000000001</v>
      </c>
      <c r="M390" s="60">
        <f t="shared" si="215"/>
        <v>2392.81</v>
      </c>
      <c r="N390" s="115">
        <f t="shared" si="215"/>
        <v>0</v>
      </c>
      <c r="O390" s="60">
        <f t="shared" ref="O390:T390" si="216">O391+O392+O393+O394</f>
        <v>0</v>
      </c>
      <c r="P390" s="60">
        <f t="shared" si="216"/>
        <v>0</v>
      </c>
      <c r="Q390" s="60">
        <f t="shared" si="216"/>
        <v>0</v>
      </c>
      <c r="R390" s="60">
        <f t="shared" si="216"/>
        <v>0</v>
      </c>
      <c r="S390" s="60">
        <f t="shared" si="216"/>
        <v>0</v>
      </c>
      <c r="T390" s="60">
        <f t="shared" si="216"/>
        <v>0</v>
      </c>
      <c r="U390" s="192"/>
    </row>
    <row r="391" spans="1:21" ht="22.5" customHeight="1" x14ac:dyDescent="0.25">
      <c r="A391" s="178"/>
      <c r="B391" s="181"/>
      <c r="C391" s="91" t="s">
        <v>5</v>
      </c>
      <c r="D391" s="59">
        <f t="shared" si="190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115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60">
        <v>0</v>
      </c>
      <c r="U391" s="192"/>
    </row>
    <row r="392" spans="1:21" ht="22.5" customHeight="1" x14ac:dyDescent="0.25">
      <c r="A392" s="178"/>
      <c r="B392" s="181"/>
      <c r="C392" s="91" t="s">
        <v>6</v>
      </c>
      <c r="D392" s="59">
        <f t="shared" si="190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115">
        <v>0</v>
      </c>
      <c r="O392" s="60">
        <v>0</v>
      </c>
      <c r="P392" s="60">
        <v>0</v>
      </c>
      <c r="Q392" s="60">
        <v>0</v>
      </c>
      <c r="R392" s="60">
        <v>0</v>
      </c>
      <c r="S392" s="60">
        <v>0</v>
      </c>
      <c r="T392" s="60">
        <v>0</v>
      </c>
      <c r="U392" s="192"/>
    </row>
    <row r="393" spans="1:21" ht="22.5" customHeight="1" x14ac:dyDescent="0.25">
      <c r="A393" s="178"/>
      <c r="B393" s="181"/>
      <c r="C393" s="91" t="s">
        <v>7</v>
      </c>
      <c r="D393" s="59">
        <f t="shared" si="190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115">
        <v>0</v>
      </c>
      <c r="O393" s="60">
        <v>0</v>
      </c>
      <c r="P393" s="60">
        <v>0</v>
      </c>
      <c r="Q393" s="60">
        <v>0</v>
      </c>
      <c r="R393" s="60">
        <v>0</v>
      </c>
      <c r="S393" s="60">
        <v>0</v>
      </c>
      <c r="T393" s="60">
        <v>0</v>
      </c>
      <c r="U393" s="192"/>
    </row>
    <row r="394" spans="1:21" ht="22.5" customHeight="1" x14ac:dyDescent="0.25">
      <c r="A394" s="179"/>
      <c r="B394" s="182"/>
      <c r="C394" s="91" t="s">
        <v>8</v>
      </c>
      <c r="D394" s="59">
        <f t="shared" si="190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115">
        <v>0</v>
      </c>
      <c r="O394" s="60">
        <v>0</v>
      </c>
      <c r="P394" s="60">
        <v>0</v>
      </c>
      <c r="Q394" s="60">
        <v>0</v>
      </c>
      <c r="R394" s="60">
        <v>0</v>
      </c>
      <c r="S394" s="60">
        <v>0</v>
      </c>
      <c r="T394" s="60">
        <v>0</v>
      </c>
      <c r="U394" s="192"/>
    </row>
    <row r="395" spans="1:21" s="1" customFormat="1" ht="22.5" customHeight="1" x14ac:dyDescent="0.25">
      <c r="A395" s="171" t="s">
        <v>233</v>
      </c>
      <c r="B395" s="174" t="s">
        <v>247</v>
      </c>
      <c r="C395" s="90" t="s">
        <v>4</v>
      </c>
      <c r="D395" s="59">
        <f t="shared" si="190"/>
        <v>336.8</v>
      </c>
      <c r="E395" s="59">
        <f>E396+E397+E398+E399</f>
        <v>0</v>
      </c>
      <c r="F395" s="59">
        <f t="shared" ref="F395:T395" si="217">F396+F397+F398+F399</f>
        <v>0</v>
      </c>
      <c r="G395" s="59">
        <f t="shared" si="217"/>
        <v>0</v>
      </c>
      <c r="H395" s="59">
        <f t="shared" si="217"/>
        <v>0</v>
      </c>
      <c r="I395" s="59">
        <f t="shared" si="217"/>
        <v>0</v>
      </c>
      <c r="J395" s="59">
        <f t="shared" si="217"/>
        <v>0</v>
      </c>
      <c r="K395" s="59">
        <f t="shared" si="217"/>
        <v>336.8</v>
      </c>
      <c r="L395" s="59">
        <f t="shared" si="217"/>
        <v>0</v>
      </c>
      <c r="M395" s="59">
        <f t="shared" si="217"/>
        <v>0</v>
      </c>
      <c r="N395" s="114">
        <f t="shared" si="217"/>
        <v>0</v>
      </c>
      <c r="O395" s="59">
        <f t="shared" si="217"/>
        <v>0</v>
      </c>
      <c r="P395" s="59">
        <f t="shared" si="217"/>
        <v>0</v>
      </c>
      <c r="Q395" s="59">
        <f t="shared" si="217"/>
        <v>0</v>
      </c>
      <c r="R395" s="59">
        <f t="shared" si="217"/>
        <v>0</v>
      </c>
      <c r="S395" s="59">
        <f t="shared" si="217"/>
        <v>0</v>
      </c>
      <c r="T395" s="59">
        <f t="shared" si="217"/>
        <v>0</v>
      </c>
      <c r="U395" s="192"/>
    </row>
    <row r="396" spans="1:21" s="1" customFormat="1" ht="22.5" customHeight="1" x14ac:dyDescent="0.25">
      <c r="A396" s="172"/>
      <c r="B396" s="175"/>
      <c r="C396" s="90" t="s">
        <v>5</v>
      </c>
      <c r="D396" s="59">
        <f t="shared" si="190"/>
        <v>0</v>
      </c>
      <c r="E396" s="59">
        <f>E401</f>
        <v>0</v>
      </c>
      <c r="F396" s="59">
        <f t="shared" ref="F396:T396" si="218">F401</f>
        <v>0</v>
      </c>
      <c r="G396" s="59">
        <f t="shared" si="218"/>
        <v>0</v>
      </c>
      <c r="H396" s="59">
        <f t="shared" si="218"/>
        <v>0</v>
      </c>
      <c r="I396" s="59">
        <f t="shared" si="218"/>
        <v>0</v>
      </c>
      <c r="J396" s="59">
        <f t="shared" si="218"/>
        <v>0</v>
      </c>
      <c r="K396" s="59">
        <f t="shared" si="218"/>
        <v>0</v>
      </c>
      <c r="L396" s="59">
        <f t="shared" si="218"/>
        <v>0</v>
      </c>
      <c r="M396" s="59">
        <f t="shared" si="218"/>
        <v>0</v>
      </c>
      <c r="N396" s="114">
        <f t="shared" si="218"/>
        <v>0</v>
      </c>
      <c r="O396" s="59">
        <f t="shared" si="218"/>
        <v>0</v>
      </c>
      <c r="P396" s="59">
        <f t="shared" si="218"/>
        <v>0</v>
      </c>
      <c r="Q396" s="59">
        <f t="shared" si="218"/>
        <v>0</v>
      </c>
      <c r="R396" s="59">
        <f t="shared" si="218"/>
        <v>0</v>
      </c>
      <c r="S396" s="59">
        <f t="shared" si="218"/>
        <v>0</v>
      </c>
      <c r="T396" s="59">
        <f t="shared" si="218"/>
        <v>0</v>
      </c>
      <c r="U396" s="192"/>
    </row>
    <row r="397" spans="1:21" s="1" customFormat="1" ht="22.5" customHeight="1" x14ac:dyDescent="0.25">
      <c r="A397" s="172"/>
      <c r="B397" s="175"/>
      <c r="C397" s="90" t="s">
        <v>6</v>
      </c>
      <c r="D397" s="59">
        <f t="shared" si="190"/>
        <v>0</v>
      </c>
      <c r="E397" s="59">
        <f>E402</f>
        <v>0</v>
      </c>
      <c r="F397" s="59">
        <f t="shared" ref="F397:T397" si="219">F402</f>
        <v>0</v>
      </c>
      <c r="G397" s="59">
        <f t="shared" si="219"/>
        <v>0</v>
      </c>
      <c r="H397" s="59">
        <f t="shared" si="219"/>
        <v>0</v>
      </c>
      <c r="I397" s="59">
        <f t="shared" si="219"/>
        <v>0</v>
      </c>
      <c r="J397" s="59">
        <f t="shared" si="219"/>
        <v>0</v>
      </c>
      <c r="K397" s="59">
        <f t="shared" si="219"/>
        <v>0</v>
      </c>
      <c r="L397" s="59">
        <f t="shared" si="219"/>
        <v>0</v>
      </c>
      <c r="M397" s="59">
        <f t="shared" si="219"/>
        <v>0</v>
      </c>
      <c r="N397" s="114">
        <f t="shared" si="219"/>
        <v>0</v>
      </c>
      <c r="O397" s="59">
        <f t="shared" si="219"/>
        <v>0</v>
      </c>
      <c r="P397" s="59">
        <f t="shared" si="219"/>
        <v>0</v>
      </c>
      <c r="Q397" s="59">
        <f t="shared" si="219"/>
        <v>0</v>
      </c>
      <c r="R397" s="59">
        <f t="shared" si="219"/>
        <v>0</v>
      </c>
      <c r="S397" s="59">
        <f t="shared" si="219"/>
        <v>0</v>
      </c>
      <c r="T397" s="59">
        <f t="shared" si="219"/>
        <v>0</v>
      </c>
      <c r="U397" s="192"/>
    </row>
    <row r="398" spans="1:21" s="1" customFormat="1" ht="22.5" customHeight="1" x14ac:dyDescent="0.25">
      <c r="A398" s="172"/>
      <c r="B398" s="175"/>
      <c r="C398" s="90" t="s">
        <v>7</v>
      </c>
      <c r="D398" s="59">
        <f t="shared" si="190"/>
        <v>336.8</v>
      </c>
      <c r="E398" s="59">
        <f>E403</f>
        <v>0</v>
      </c>
      <c r="F398" s="59">
        <f t="shared" ref="F398:T398" si="220">F403</f>
        <v>0</v>
      </c>
      <c r="G398" s="59">
        <f t="shared" si="220"/>
        <v>0</v>
      </c>
      <c r="H398" s="59">
        <f t="shared" si="220"/>
        <v>0</v>
      </c>
      <c r="I398" s="59">
        <f t="shared" si="220"/>
        <v>0</v>
      </c>
      <c r="J398" s="59">
        <f t="shared" si="220"/>
        <v>0</v>
      </c>
      <c r="K398" s="59">
        <f t="shared" si="220"/>
        <v>336.8</v>
      </c>
      <c r="L398" s="59">
        <f t="shared" si="220"/>
        <v>0</v>
      </c>
      <c r="M398" s="59">
        <f t="shared" si="220"/>
        <v>0</v>
      </c>
      <c r="N398" s="114">
        <f t="shared" si="220"/>
        <v>0</v>
      </c>
      <c r="O398" s="59">
        <f t="shared" si="220"/>
        <v>0</v>
      </c>
      <c r="P398" s="59">
        <f t="shared" si="220"/>
        <v>0</v>
      </c>
      <c r="Q398" s="59">
        <f t="shared" si="220"/>
        <v>0</v>
      </c>
      <c r="R398" s="59">
        <f t="shared" si="220"/>
        <v>0</v>
      </c>
      <c r="S398" s="59">
        <f t="shared" si="220"/>
        <v>0</v>
      </c>
      <c r="T398" s="59">
        <f t="shared" si="220"/>
        <v>0</v>
      </c>
      <c r="U398" s="192"/>
    </row>
    <row r="399" spans="1:21" s="1" customFormat="1" ht="22.5" customHeight="1" x14ac:dyDescent="0.25">
      <c r="A399" s="173"/>
      <c r="B399" s="176"/>
      <c r="C399" s="90" t="s">
        <v>8</v>
      </c>
      <c r="D399" s="59">
        <f t="shared" si="190"/>
        <v>0</v>
      </c>
      <c r="E399" s="59">
        <f>E404</f>
        <v>0</v>
      </c>
      <c r="F399" s="59">
        <f t="shared" ref="F399:T399" si="221">F404</f>
        <v>0</v>
      </c>
      <c r="G399" s="59">
        <f t="shared" si="221"/>
        <v>0</v>
      </c>
      <c r="H399" s="59">
        <f t="shared" si="221"/>
        <v>0</v>
      </c>
      <c r="I399" s="59">
        <f t="shared" si="221"/>
        <v>0</v>
      </c>
      <c r="J399" s="59">
        <f t="shared" si="221"/>
        <v>0</v>
      </c>
      <c r="K399" s="59">
        <f t="shared" si="221"/>
        <v>0</v>
      </c>
      <c r="L399" s="59">
        <f t="shared" si="221"/>
        <v>0</v>
      </c>
      <c r="M399" s="59">
        <f t="shared" si="221"/>
        <v>0</v>
      </c>
      <c r="N399" s="114">
        <f t="shared" si="221"/>
        <v>0</v>
      </c>
      <c r="O399" s="59">
        <f t="shared" si="221"/>
        <v>0</v>
      </c>
      <c r="P399" s="59">
        <f t="shared" si="221"/>
        <v>0</v>
      </c>
      <c r="Q399" s="59">
        <f t="shared" si="221"/>
        <v>0</v>
      </c>
      <c r="R399" s="59">
        <f t="shared" si="221"/>
        <v>0</v>
      </c>
      <c r="S399" s="59">
        <f t="shared" si="221"/>
        <v>0</v>
      </c>
      <c r="T399" s="59">
        <f t="shared" si="221"/>
        <v>0</v>
      </c>
      <c r="U399" s="194"/>
    </row>
    <row r="400" spans="1:21" ht="22.5" customHeight="1" x14ac:dyDescent="0.25">
      <c r="A400" s="183" t="s">
        <v>245</v>
      </c>
      <c r="B400" s="184" t="s">
        <v>133</v>
      </c>
      <c r="C400" s="91" t="s">
        <v>4</v>
      </c>
      <c r="D400" s="59">
        <f t="shared" si="190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115">
        <f t="shared" ref="N400:T400" si="222">N401+N402+N403+N404</f>
        <v>0</v>
      </c>
      <c r="O400" s="60">
        <f t="shared" si="222"/>
        <v>0</v>
      </c>
      <c r="P400" s="60">
        <f t="shared" si="222"/>
        <v>0</v>
      </c>
      <c r="Q400" s="60">
        <f t="shared" si="222"/>
        <v>0</v>
      </c>
      <c r="R400" s="60">
        <f t="shared" si="222"/>
        <v>0</v>
      </c>
      <c r="S400" s="60">
        <f t="shared" si="222"/>
        <v>0</v>
      </c>
      <c r="T400" s="60">
        <f t="shared" si="222"/>
        <v>0</v>
      </c>
      <c r="U400" s="185" t="s">
        <v>246</v>
      </c>
    </row>
    <row r="401" spans="1:21" ht="22.5" customHeight="1" x14ac:dyDescent="0.25">
      <c r="A401" s="183"/>
      <c r="B401" s="184"/>
      <c r="C401" s="91" t="s">
        <v>5</v>
      </c>
      <c r="D401" s="59">
        <f t="shared" si="190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115">
        <v>0</v>
      </c>
      <c r="O401" s="60">
        <v>0</v>
      </c>
      <c r="P401" s="60">
        <v>0</v>
      </c>
      <c r="Q401" s="60">
        <v>0</v>
      </c>
      <c r="R401" s="60">
        <v>0</v>
      </c>
      <c r="S401" s="60">
        <v>0</v>
      </c>
      <c r="T401" s="60">
        <v>0</v>
      </c>
      <c r="U401" s="185"/>
    </row>
    <row r="402" spans="1:21" ht="22.5" customHeight="1" x14ac:dyDescent="0.25">
      <c r="A402" s="183"/>
      <c r="B402" s="184"/>
      <c r="C402" s="91" t="s">
        <v>6</v>
      </c>
      <c r="D402" s="59">
        <f t="shared" si="190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115">
        <v>0</v>
      </c>
      <c r="O402" s="60">
        <v>0</v>
      </c>
      <c r="P402" s="60">
        <v>0</v>
      </c>
      <c r="Q402" s="60">
        <v>0</v>
      </c>
      <c r="R402" s="60">
        <v>0</v>
      </c>
      <c r="S402" s="60">
        <v>0</v>
      </c>
      <c r="T402" s="60">
        <v>0</v>
      </c>
      <c r="U402" s="185"/>
    </row>
    <row r="403" spans="1:21" ht="22.5" customHeight="1" x14ac:dyDescent="0.25">
      <c r="A403" s="183"/>
      <c r="B403" s="184"/>
      <c r="C403" s="91" t="s">
        <v>7</v>
      </c>
      <c r="D403" s="59">
        <f t="shared" si="190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115">
        <v>0</v>
      </c>
      <c r="O403" s="60">
        <v>0</v>
      </c>
      <c r="P403" s="60">
        <v>0</v>
      </c>
      <c r="Q403" s="60">
        <v>0</v>
      </c>
      <c r="R403" s="60">
        <v>0</v>
      </c>
      <c r="S403" s="60">
        <v>0</v>
      </c>
      <c r="T403" s="60">
        <v>0</v>
      </c>
      <c r="U403" s="185"/>
    </row>
    <row r="404" spans="1:21" ht="22.5" customHeight="1" x14ac:dyDescent="0.25">
      <c r="A404" s="183"/>
      <c r="B404" s="184"/>
      <c r="C404" s="91" t="s">
        <v>8</v>
      </c>
      <c r="D404" s="59">
        <f t="shared" si="190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115">
        <v>0</v>
      </c>
      <c r="O404" s="60">
        <v>0</v>
      </c>
      <c r="P404" s="60">
        <v>0</v>
      </c>
      <c r="Q404" s="60">
        <v>0</v>
      </c>
      <c r="R404" s="60">
        <v>0</v>
      </c>
      <c r="S404" s="60">
        <v>0</v>
      </c>
      <c r="T404" s="60">
        <v>0</v>
      </c>
      <c r="U404" s="185"/>
    </row>
    <row r="405" spans="1:21" ht="27.75" customHeight="1" x14ac:dyDescent="0.25">
      <c r="A405" s="163" t="s">
        <v>398</v>
      </c>
      <c r="B405" s="161" t="s">
        <v>400</v>
      </c>
      <c r="C405" s="97" t="s">
        <v>4</v>
      </c>
      <c r="D405" s="62">
        <f>D406+D407+D408+D409</f>
        <v>896.6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117">
        <f>N408+N406+N407+N409</f>
        <v>896.6</v>
      </c>
      <c r="O405" s="60">
        <v>0</v>
      </c>
      <c r="P405" s="60">
        <v>0</v>
      </c>
      <c r="Q405" s="60">
        <v>0</v>
      </c>
      <c r="R405" s="60">
        <v>0</v>
      </c>
      <c r="S405" s="60">
        <v>0</v>
      </c>
      <c r="T405" s="60">
        <v>0</v>
      </c>
      <c r="U405" s="166" t="s">
        <v>402</v>
      </c>
    </row>
    <row r="406" spans="1:21" ht="22.5" customHeight="1" x14ac:dyDescent="0.25">
      <c r="A406" s="164"/>
      <c r="B406" s="162"/>
      <c r="C406" s="90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118">
        <v>0</v>
      </c>
      <c r="O406" s="60">
        <v>0</v>
      </c>
      <c r="P406" s="60">
        <v>0</v>
      </c>
      <c r="Q406" s="60">
        <v>0</v>
      </c>
      <c r="R406" s="60">
        <v>0</v>
      </c>
      <c r="S406" s="60">
        <v>0</v>
      </c>
      <c r="T406" s="60">
        <v>0</v>
      </c>
      <c r="U406" s="167"/>
    </row>
    <row r="407" spans="1:21" ht="22.5" customHeight="1" x14ac:dyDescent="0.25">
      <c r="A407" s="164"/>
      <c r="B407" s="162"/>
      <c r="C407" s="90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118">
        <v>0</v>
      </c>
      <c r="O407" s="60">
        <v>0</v>
      </c>
      <c r="P407" s="60">
        <v>0</v>
      </c>
      <c r="Q407" s="60">
        <v>0</v>
      </c>
      <c r="R407" s="60">
        <v>0</v>
      </c>
      <c r="S407" s="60">
        <v>0</v>
      </c>
      <c r="T407" s="60">
        <v>0</v>
      </c>
      <c r="U407" s="167"/>
    </row>
    <row r="408" spans="1:21" ht="22.5" customHeight="1" x14ac:dyDescent="0.25">
      <c r="A408" s="164"/>
      <c r="B408" s="162"/>
      <c r="C408" s="90" t="s">
        <v>7</v>
      </c>
      <c r="D408" s="62">
        <f>D413</f>
        <v>896.6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117">
        <f>N413</f>
        <v>896.6</v>
      </c>
      <c r="O408" s="60">
        <v>0</v>
      </c>
      <c r="P408" s="60">
        <v>0</v>
      </c>
      <c r="Q408" s="60">
        <v>0</v>
      </c>
      <c r="R408" s="60">
        <v>0</v>
      </c>
      <c r="S408" s="60">
        <v>0</v>
      </c>
      <c r="T408" s="60">
        <v>0</v>
      </c>
      <c r="U408" s="167"/>
    </row>
    <row r="409" spans="1:21" ht="22.5" customHeight="1" x14ac:dyDescent="0.25">
      <c r="A409" s="164"/>
      <c r="B409" s="162"/>
      <c r="C409" s="90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119">
        <v>0</v>
      </c>
      <c r="O409" s="60">
        <v>0</v>
      </c>
      <c r="P409" s="60">
        <v>0</v>
      </c>
      <c r="Q409" s="60">
        <v>0</v>
      </c>
      <c r="R409" s="60">
        <v>0</v>
      </c>
      <c r="S409" s="60">
        <v>0</v>
      </c>
      <c r="T409" s="60">
        <v>0</v>
      </c>
      <c r="U409" s="167"/>
    </row>
    <row r="410" spans="1:21" ht="22.5" customHeight="1" x14ac:dyDescent="0.25">
      <c r="A410" s="165" t="s">
        <v>401</v>
      </c>
      <c r="B410" s="161" t="s">
        <v>399</v>
      </c>
      <c r="C410" s="98" t="s">
        <v>4</v>
      </c>
      <c r="D410" s="62">
        <f>D411+D412+D413+D414</f>
        <v>896.6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120">
        <v>0</v>
      </c>
      <c r="O410" s="60">
        <v>0</v>
      </c>
      <c r="P410" s="60">
        <v>0</v>
      </c>
      <c r="Q410" s="60">
        <v>0</v>
      </c>
      <c r="R410" s="60">
        <v>0</v>
      </c>
      <c r="S410" s="60">
        <v>0</v>
      </c>
      <c r="T410" s="60">
        <v>0</v>
      </c>
      <c r="U410" s="167"/>
    </row>
    <row r="411" spans="1:21" ht="22.5" customHeight="1" x14ac:dyDescent="0.25">
      <c r="A411" s="164"/>
      <c r="B411" s="162"/>
      <c r="C411" s="98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120">
        <v>0</v>
      </c>
      <c r="O411" s="60">
        <v>0</v>
      </c>
      <c r="P411" s="60">
        <v>0</v>
      </c>
      <c r="Q411" s="60">
        <v>0</v>
      </c>
      <c r="R411" s="60">
        <v>0</v>
      </c>
      <c r="S411" s="60">
        <v>0</v>
      </c>
      <c r="T411" s="60">
        <v>0</v>
      </c>
      <c r="U411" s="167"/>
    </row>
    <row r="412" spans="1:21" ht="22.5" customHeight="1" x14ac:dyDescent="0.25">
      <c r="A412" s="164"/>
      <c r="B412" s="162"/>
      <c r="C412" s="98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120">
        <v>0</v>
      </c>
      <c r="O412" s="60">
        <v>0</v>
      </c>
      <c r="P412" s="60">
        <v>0</v>
      </c>
      <c r="Q412" s="60">
        <v>0</v>
      </c>
      <c r="R412" s="60">
        <v>0</v>
      </c>
      <c r="S412" s="60">
        <v>0</v>
      </c>
      <c r="T412" s="60">
        <v>0</v>
      </c>
      <c r="U412" s="167"/>
    </row>
    <row r="413" spans="1:21" ht="22.5" customHeight="1" x14ac:dyDescent="0.25">
      <c r="A413" s="164"/>
      <c r="B413" s="162"/>
      <c r="C413" s="98" t="s">
        <v>7</v>
      </c>
      <c r="D413" s="62">
        <f>N413</f>
        <v>896.6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121">
        <v>896.6</v>
      </c>
      <c r="O413" s="60">
        <v>0</v>
      </c>
      <c r="P413" s="60">
        <v>0</v>
      </c>
      <c r="Q413" s="60">
        <v>0</v>
      </c>
      <c r="R413" s="60">
        <v>0</v>
      </c>
      <c r="S413" s="60">
        <v>0</v>
      </c>
      <c r="T413" s="60">
        <v>0</v>
      </c>
      <c r="U413" s="167"/>
    </row>
    <row r="414" spans="1:21" ht="22.5" customHeight="1" x14ac:dyDescent="0.25">
      <c r="A414" s="164"/>
      <c r="B414" s="162"/>
      <c r="C414" s="98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120">
        <v>0</v>
      </c>
      <c r="O414" s="60">
        <v>0</v>
      </c>
      <c r="P414" s="60">
        <v>0</v>
      </c>
      <c r="Q414" s="60">
        <v>0</v>
      </c>
      <c r="R414" s="60">
        <v>0</v>
      </c>
      <c r="S414" s="60">
        <v>0</v>
      </c>
      <c r="T414" s="60">
        <v>0</v>
      </c>
      <c r="U414" s="168"/>
    </row>
    <row r="415" spans="1:21" ht="22.5" customHeight="1" x14ac:dyDescent="0.25">
      <c r="A415" s="99"/>
      <c r="B415" s="99"/>
      <c r="C415" s="99"/>
      <c r="D415" s="100"/>
      <c r="E415" s="99"/>
      <c r="F415" s="99"/>
      <c r="G415" s="101"/>
      <c r="H415" s="99"/>
      <c r="I415" s="99"/>
      <c r="J415" s="99"/>
      <c r="K415" s="99"/>
      <c r="L415" s="99"/>
      <c r="M415" s="99"/>
      <c r="O415" s="99"/>
      <c r="P415" s="99"/>
      <c r="Q415" s="99"/>
      <c r="R415" s="99"/>
      <c r="S415" s="99"/>
      <c r="T415" s="99"/>
      <c r="U415" s="99"/>
    </row>
    <row r="416" spans="1:21" ht="22.5" customHeight="1" x14ac:dyDescent="0.25">
      <c r="A416" s="99"/>
      <c r="B416" s="99"/>
      <c r="C416" s="99"/>
      <c r="D416" s="100"/>
      <c r="E416" s="99"/>
      <c r="F416" s="99"/>
      <c r="G416" s="101"/>
      <c r="H416" s="99"/>
      <c r="I416" s="99"/>
      <c r="J416" s="99"/>
      <c r="K416" s="99"/>
      <c r="L416" s="99"/>
      <c r="M416" s="99"/>
      <c r="O416" s="99"/>
      <c r="P416" s="99"/>
      <c r="Q416" s="99"/>
      <c r="R416" s="99"/>
      <c r="S416" s="99"/>
      <c r="T416" s="99"/>
      <c r="U416" s="99"/>
    </row>
    <row r="417" spans="1:21" ht="22.5" customHeight="1" x14ac:dyDescent="0.25">
      <c r="A417" s="99"/>
      <c r="B417" s="99"/>
      <c r="C417" s="99"/>
      <c r="D417" s="100"/>
      <c r="E417" s="99"/>
      <c r="F417" s="99"/>
      <c r="G417" s="101"/>
      <c r="H417" s="99"/>
      <c r="I417" s="99"/>
      <c r="J417" s="99"/>
      <c r="K417" s="99"/>
      <c r="L417" s="99"/>
      <c r="M417" s="99"/>
      <c r="O417" s="99"/>
      <c r="P417" s="99"/>
      <c r="Q417" s="99"/>
      <c r="R417" s="99"/>
      <c r="S417" s="99"/>
      <c r="T417" s="99"/>
      <c r="U417" s="99"/>
    </row>
    <row r="418" spans="1:21" ht="22.5" customHeight="1" x14ac:dyDescent="0.25">
      <c r="A418" s="99"/>
      <c r="B418" s="99"/>
      <c r="C418" s="99"/>
      <c r="D418" s="100"/>
      <c r="E418" s="99"/>
      <c r="F418" s="99"/>
      <c r="G418" s="101"/>
      <c r="H418" s="99"/>
      <c r="I418" s="99"/>
      <c r="J418" s="99"/>
      <c r="K418" s="99"/>
      <c r="L418" s="99"/>
      <c r="M418" s="99"/>
      <c r="O418" s="99"/>
      <c r="P418" s="99"/>
      <c r="Q418" s="99"/>
      <c r="R418" s="99"/>
      <c r="S418" s="99"/>
      <c r="T418" s="99"/>
      <c r="U418" s="99"/>
    </row>
    <row r="419" spans="1:21" ht="22.5" customHeight="1" x14ac:dyDescent="0.25">
      <c r="A419" s="99"/>
      <c r="B419" s="99"/>
      <c r="C419" s="99"/>
      <c r="D419" s="100"/>
      <c r="E419" s="99"/>
      <c r="F419" s="99"/>
      <c r="G419" s="101"/>
      <c r="H419" s="99"/>
      <c r="I419" s="99"/>
      <c r="J419" s="99"/>
      <c r="K419" s="99"/>
      <c r="L419" s="99"/>
      <c r="M419" s="99"/>
      <c r="O419" s="99"/>
      <c r="P419" s="99"/>
      <c r="Q419" s="99"/>
      <c r="R419" s="99"/>
      <c r="S419" s="99"/>
      <c r="T419" s="99"/>
      <c r="U419" s="99"/>
    </row>
    <row r="420" spans="1:21" ht="22.5" customHeight="1" x14ac:dyDescent="0.25">
      <c r="A420" s="99"/>
      <c r="B420" s="99"/>
      <c r="C420" s="99"/>
      <c r="D420" s="100"/>
      <c r="E420" s="99"/>
      <c r="F420" s="99"/>
      <c r="G420" s="101"/>
      <c r="H420" s="99"/>
      <c r="I420" s="99"/>
      <c r="J420" s="99"/>
      <c r="K420" s="99"/>
      <c r="L420" s="99"/>
      <c r="M420" s="99"/>
      <c r="O420" s="99"/>
      <c r="P420" s="99"/>
      <c r="Q420" s="99"/>
      <c r="R420" s="99"/>
      <c r="S420" s="99"/>
      <c r="T420" s="99"/>
      <c r="U420" s="99"/>
    </row>
    <row r="421" spans="1:21" ht="22.5" customHeight="1" x14ac:dyDescent="0.25">
      <c r="A421" s="99"/>
      <c r="B421" s="99"/>
      <c r="C421" s="99"/>
      <c r="D421" s="100"/>
      <c r="E421" s="99"/>
      <c r="F421" s="99"/>
      <c r="G421" s="101"/>
      <c r="H421" s="99"/>
      <c r="I421" s="99"/>
      <c r="J421" s="99"/>
      <c r="K421" s="99"/>
      <c r="L421" s="99"/>
      <c r="M421" s="99"/>
      <c r="O421" s="99"/>
      <c r="P421" s="99"/>
      <c r="Q421" s="99"/>
      <c r="R421" s="99"/>
      <c r="S421" s="99"/>
      <c r="T421" s="99"/>
      <c r="U421" s="99"/>
    </row>
    <row r="422" spans="1:21" ht="22.5" customHeight="1" x14ac:dyDescent="0.25">
      <c r="A422" s="99"/>
      <c r="B422" s="99"/>
      <c r="C422" s="99"/>
      <c r="D422" s="100"/>
      <c r="E422" s="99"/>
      <c r="F422" s="99"/>
      <c r="G422" s="101"/>
      <c r="H422" s="99"/>
      <c r="I422" s="99"/>
      <c r="J422" s="99"/>
      <c r="K422" s="99"/>
      <c r="L422" s="99"/>
      <c r="M422" s="99"/>
      <c r="O422" s="99"/>
      <c r="P422" s="99"/>
      <c r="Q422" s="99"/>
      <c r="R422" s="99"/>
      <c r="S422" s="99"/>
      <c r="T422" s="99"/>
      <c r="U422" s="99"/>
    </row>
    <row r="423" spans="1:21" ht="22.5" customHeight="1" x14ac:dyDescent="0.25">
      <c r="A423" s="99"/>
      <c r="B423" s="99"/>
      <c r="C423" s="99"/>
      <c r="D423" s="100"/>
      <c r="E423" s="99"/>
      <c r="F423" s="99"/>
      <c r="G423" s="101"/>
      <c r="H423" s="99"/>
      <c r="I423" s="99"/>
      <c r="J423" s="99"/>
      <c r="K423" s="99"/>
      <c r="L423" s="99"/>
      <c r="M423" s="99"/>
      <c r="O423" s="99"/>
      <c r="P423" s="99"/>
      <c r="Q423" s="99"/>
      <c r="R423" s="99"/>
      <c r="S423" s="99"/>
      <c r="T423" s="99"/>
      <c r="U423" s="99"/>
    </row>
    <row r="424" spans="1:21" ht="22.5" customHeight="1" x14ac:dyDescent="0.25">
      <c r="A424" s="99"/>
      <c r="B424" s="99"/>
      <c r="C424" s="99"/>
      <c r="D424" s="100"/>
      <c r="E424" s="99"/>
      <c r="F424" s="99"/>
      <c r="G424" s="101"/>
      <c r="H424" s="99"/>
      <c r="I424" s="99"/>
      <c r="J424" s="99"/>
      <c r="K424" s="99"/>
      <c r="L424" s="99"/>
      <c r="M424" s="99"/>
      <c r="O424" s="99"/>
      <c r="P424" s="99"/>
      <c r="Q424" s="99"/>
      <c r="R424" s="99"/>
      <c r="S424" s="99"/>
      <c r="T424" s="99"/>
      <c r="U424" s="99"/>
    </row>
    <row r="425" spans="1:21" ht="22.5" customHeight="1" x14ac:dyDescent="0.25">
      <c r="A425" s="99"/>
      <c r="B425" s="99"/>
      <c r="C425" s="99"/>
      <c r="D425" s="100"/>
      <c r="E425" s="99"/>
      <c r="F425" s="99"/>
      <c r="G425" s="101"/>
      <c r="H425" s="99"/>
      <c r="I425" s="99"/>
      <c r="J425" s="99"/>
      <c r="K425" s="99"/>
      <c r="L425" s="99"/>
      <c r="M425" s="99"/>
      <c r="O425" s="99"/>
      <c r="P425" s="99"/>
      <c r="Q425" s="99"/>
      <c r="R425" s="99"/>
      <c r="S425" s="99"/>
      <c r="T425" s="99"/>
      <c r="U425" s="99"/>
    </row>
    <row r="426" spans="1:21" ht="22.5" customHeight="1" x14ac:dyDescent="0.25">
      <c r="A426" s="99"/>
      <c r="B426" s="99"/>
      <c r="C426" s="99"/>
      <c r="D426" s="100"/>
      <c r="E426" s="99"/>
      <c r="F426" s="99"/>
      <c r="G426" s="101"/>
      <c r="H426" s="99"/>
      <c r="I426" s="99"/>
      <c r="J426" s="99"/>
      <c r="K426" s="99"/>
      <c r="L426" s="99"/>
      <c r="M426" s="99"/>
      <c r="O426" s="99"/>
      <c r="P426" s="99"/>
      <c r="Q426" s="99"/>
      <c r="R426" s="99"/>
      <c r="S426" s="99"/>
      <c r="T426" s="99"/>
      <c r="U426" s="99"/>
    </row>
    <row r="427" spans="1:21" ht="22.5" customHeight="1" x14ac:dyDescent="0.25">
      <c r="A427" s="99"/>
      <c r="B427" s="99"/>
      <c r="C427" s="99"/>
      <c r="D427" s="100"/>
      <c r="E427" s="99"/>
      <c r="F427" s="99"/>
      <c r="G427" s="101"/>
      <c r="H427" s="99"/>
      <c r="I427" s="99"/>
      <c r="J427" s="99"/>
      <c r="K427" s="99"/>
      <c r="L427" s="99"/>
      <c r="M427" s="99"/>
      <c r="O427" s="99"/>
      <c r="P427" s="99"/>
      <c r="Q427" s="99"/>
      <c r="R427" s="99"/>
      <c r="S427" s="99"/>
      <c r="T427" s="99"/>
      <c r="U427" s="99"/>
    </row>
    <row r="428" spans="1:21" ht="22.5" customHeight="1" x14ac:dyDescent="0.25">
      <c r="A428" s="99"/>
      <c r="B428" s="99"/>
      <c r="C428" s="99"/>
      <c r="D428" s="100"/>
      <c r="E428" s="99"/>
      <c r="F428" s="99"/>
      <c r="G428" s="101"/>
      <c r="H428" s="99"/>
      <c r="I428" s="99"/>
      <c r="J428" s="99"/>
      <c r="K428" s="99"/>
      <c r="L428" s="99"/>
      <c r="M428" s="99"/>
      <c r="O428" s="99"/>
      <c r="P428" s="99"/>
      <c r="Q428" s="99"/>
      <c r="R428" s="99"/>
      <c r="S428" s="99"/>
      <c r="T428" s="99"/>
      <c r="U428" s="99"/>
    </row>
    <row r="429" spans="1:21" ht="22.5" customHeight="1" x14ac:dyDescent="0.25">
      <c r="A429" s="99"/>
      <c r="B429" s="99"/>
      <c r="C429" s="99"/>
      <c r="D429" s="100"/>
      <c r="E429" s="99"/>
      <c r="F429" s="99"/>
      <c r="G429" s="101"/>
      <c r="H429" s="99"/>
      <c r="I429" s="99"/>
      <c r="J429" s="99"/>
      <c r="K429" s="99"/>
      <c r="L429" s="99"/>
      <c r="M429" s="99"/>
      <c r="O429" s="99"/>
      <c r="P429" s="99"/>
      <c r="Q429" s="99"/>
      <c r="R429" s="99"/>
      <c r="S429" s="99"/>
      <c r="T429" s="99"/>
      <c r="U429" s="99"/>
    </row>
    <row r="430" spans="1:21" ht="22.5" customHeight="1" x14ac:dyDescent="0.25">
      <c r="A430" s="99"/>
      <c r="B430" s="99"/>
      <c r="C430" s="99"/>
      <c r="D430" s="100"/>
      <c r="E430" s="99"/>
      <c r="F430" s="99"/>
      <c r="G430" s="101"/>
      <c r="H430" s="99"/>
      <c r="I430" s="99"/>
      <c r="J430" s="99"/>
      <c r="K430" s="99"/>
      <c r="L430" s="99"/>
      <c r="M430" s="99"/>
      <c r="O430" s="99"/>
      <c r="P430" s="99"/>
      <c r="Q430" s="99"/>
      <c r="R430" s="99"/>
      <c r="S430" s="99"/>
      <c r="T430" s="99"/>
      <c r="U430" s="99"/>
    </row>
    <row r="431" spans="1:21" ht="22.5" customHeight="1" x14ac:dyDescent="0.25">
      <c r="A431" s="99"/>
      <c r="B431" s="99"/>
      <c r="C431" s="99"/>
      <c r="D431" s="100"/>
      <c r="E431" s="99"/>
      <c r="F431" s="99"/>
      <c r="G431" s="101"/>
      <c r="H431" s="99"/>
      <c r="I431" s="99"/>
      <c r="J431" s="99"/>
      <c r="K431" s="99"/>
      <c r="L431" s="99"/>
      <c r="M431" s="99"/>
      <c r="O431" s="99"/>
      <c r="P431" s="99"/>
      <c r="Q431" s="99"/>
      <c r="R431" s="99"/>
      <c r="S431" s="99"/>
      <c r="T431" s="99"/>
      <c r="U431" s="99"/>
    </row>
    <row r="432" spans="1:21" ht="22.5" customHeight="1" x14ac:dyDescent="0.25">
      <c r="A432" s="99"/>
      <c r="B432" s="99"/>
      <c r="C432" s="99"/>
      <c r="D432" s="100"/>
      <c r="E432" s="99"/>
      <c r="F432" s="99"/>
      <c r="G432" s="101"/>
      <c r="H432" s="99"/>
      <c r="I432" s="99"/>
      <c r="J432" s="99"/>
      <c r="K432" s="99"/>
      <c r="L432" s="99"/>
      <c r="M432" s="99"/>
      <c r="O432" s="99"/>
      <c r="P432" s="99"/>
      <c r="Q432" s="99"/>
      <c r="R432" s="99"/>
      <c r="S432" s="99"/>
      <c r="T432" s="99"/>
      <c r="U432" s="99"/>
    </row>
    <row r="433" spans="1:21" ht="22.5" customHeight="1" x14ac:dyDescent="0.25">
      <c r="A433" s="99"/>
      <c r="B433" s="99"/>
      <c r="C433" s="99"/>
      <c r="D433" s="100"/>
      <c r="E433" s="99"/>
      <c r="F433" s="99"/>
      <c r="G433" s="101"/>
      <c r="H433" s="99"/>
      <c r="I433" s="99"/>
      <c r="J433" s="99"/>
      <c r="K433" s="99"/>
      <c r="L433" s="99"/>
      <c r="M433" s="99"/>
      <c r="O433" s="99"/>
      <c r="P433" s="99"/>
      <c r="Q433" s="99"/>
      <c r="R433" s="99"/>
      <c r="S433" s="99"/>
      <c r="T433" s="99"/>
      <c r="U433" s="99"/>
    </row>
    <row r="434" spans="1:21" ht="22.5" customHeight="1" x14ac:dyDescent="0.25">
      <c r="A434" s="99"/>
      <c r="B434" s="99"/>
      <c r="C434" s="99"/>
      <c r="D434" s="100"/>
      <c r="E434" s="99"/>
      <c r="F434" s="99"/>
      <c r="G434" s="101"/>
      <c r="H434" s="99"/>
      <c r="I434" s="99"/>
      <c r="J434" s="99"/>
      <c r="K434" s="99"/>
      <c r="L434" s="99"/>
      <c r="M434" s="99"/>
      <c r="O434" s="99"/>
      <c r="P434" s="99"/>
      <c r="Q434" s="99"/>
      <c r="R434" s="99"/>
      <c r="S434" s="99"/>
      <c r="T434" s="99"/>
      <c r="U434" s="99"/>
    </row>
    <row r="435" spans="1:21" ht="22.5" customHeight="1" x14ac:dyDescent="0.25">
      <c r="A435" s="99"/>
      <c r="B435" s="99"/>
      <c r="C435" s="99"/>
      <c r="D435" s="100"/>
      <c r="E435" s="99"/>
      <c r="F435" s="99"/>
      <c r="G435" s="101"/>
      <c r="H435" s="99"/>
      <c r="I435" s="99"/>
      <c r="J435" s="99"/>
      <c r="K435" s="99"/>
      <c r="L435" s="99"/>
      <c r="M435" s="99"/>
      <c r="O435" s="99"/>
      <c r="P435" s="99"/>
      <c r="Q435" s="99"/>
      <c r="R435" s="99"/>
      <c r="S435" s="99"/>
      <c r="T435" s="99"/>
      <c r="U435" s="99"/>
    </row>
    <row r="436" spans="1:21" ht="22.5" customHeight="1" x14ac:dyDescent="0.25">
      <c r="A436" s="99"/>
      <c r="B436" s="99"/>
      <c r="C436" s="99"/>
      <c r="D436" s="100"/>
      <c r="E436" s="99"/>
      <c r="F436" s="99"/>
      <c r="G436" s="101"/>
      <c r="H436" s="99"/>
      <c r="I436" s="99"/>
      <c r="J436" s="99"/>
      <c r="K436" s="99"/>
      <c r="L436" s="99"/>
      <c r="M436" s="99"/>
      <c r="O436" s="99"/>
      <c r="P436" s="99"/>
      <c r="Q436" s="99"/>
      <c r="R436" s="99"/>
      <c r="S436" s="99"/>
      <c r="T436" s="99"/>
      <c r="U436" s="99"/>
    </row>
    <row r="437" spans="1:21" ht="22.5" customHeight="1" x14ac:dyDescent="0.25">
      <c r="A437" s="99"/>
      <c r="B437" s="99"/>
      <c r="C437" s="99"/>
      <c r="D437" s="100"/>
      <c r="E437" s="99"/>
      <c r="F437" s="99"/>
      <c r="G437" s="101"/>
      <c r="H437" s="99"/>
      <c r="I437" s="99"/>
      <c r="J437" s="99"/>
      <c r="K437" s="99"/>
      <c r="L437" s="99"/>
      <c r="M437" s="99"/>
      <c r="O437" s="99"/>
      <c r="P437" s="99"/>
      <c r="Q437" s="99"/>
      <c r="R437" s="99"/>
      <c r="S437" s="99"/>
      <c r="T437" s="99"/>
      <c r="U437" s="99"/>
    </row>
    <row r="438" spans="1:21" ht="22.5" customHeight="1" x14ac:dyDescent="0.25">
      <c r="A438" s="99"/>
      <c r="B438" s="99"/>
      <c r="C438" s="99"/>
      <c r="D438" s="100"/>
      <c r="E438" s="99"/>
      <c r="F438" s="99"/>
      <c r="G438" s="101"/>
      <c r="H438" s="99"/>
      <c r="I438" s="99"/>
      <c r="J438" s="99"/>
      <c r="K438" s="99"/>
      <c r="L438" s="99"/>
      <c r="M438" s="99"/>
      <c r="O438" s="99"/>
      <c r="P438" s="99"/>
      <c r="Q438" s="99"/>
      <c r="R438" s="99"/>
      <c r="S438" s="99"/>
      <c r="T438" s="99"/>
      <c r="U438" s="99"/>
    </row>
    <row r="439" spans="1:21" ht="22.5" customHeight="1" x14ac:dyDescent="0.25">
      <c r="A439" s="99"/>
      <c r="B439" s="99"/>
      <c r="C439" s="99"/>
      <c r="D439" s="100"/>
      <c r="E439" s="99"/>
      <c r="F439" s="99"/>
      <c r="G439" s="101"/>
      <c r="H439" s="99"/>
      <c r="I439" s="99"/>
      <c r="J439" s="99"/>
      <c r="K439" s="99"/>
      <c r="L439" s="99"/>
      <c r="M439" s="99"/>
      <c r="O439" s="99"/>
      <c r="P439" s="99"/>
      <c r="Q439" s="99"/>
      <c r="R439" s="99"/>
      <c r="S439" s="99"/>
      <c r="T439" s="99"/>
      <c r="U439" s="99"/>
    </row>
  </sheetData>
  <autoFilter ref="A8:U404"/>
  <mergeCells count="180"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B345:B349"/>
    <mergeCell ref="A350:A354"/>
    <mergeCell ref="B350:B354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25:A329"/>
    <mergeCell ref="B325:B329"/>
    <mergeCell ref="A320:A324"/>
    <mergeCell ref="B320:B324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315:A319"/>
    <mergeCell ref="B315:B319"/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  <mergeCell ref="A355:A359"/>
    <mergeCell ref="B355:B359"/>
    <mergeCell ref="A390:A394"/>
  </mergeCells>
  <pageMargins left="0.23622047244094488" right="0.23622047244094488" top="0.74803149606299213" bottom="0.74803149606299213" header="0.31496062992125984" footer="0.31496062992125984"/>
  <pageSetup paperSize="9" scale="45" fitToHeight="0" orientation="landscape" horizontalDpi="0" verticalDpi="0" r:id="rId1"/>
  <rowBreaks count="4" manualBreakCount="4">
    <brk id="134" max="16383" man="1"/>
    <brk id="159" max="16383" man="1"/>
    <brk id="304" max="16383" man="1"/>
    <brk id="3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211" t="s">
        <v>344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 x14ac:dyDescent="0.25">
      <c r="A2" s="211" t="s">
        <v>345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</row>
    <row r="3" spans="1:18" ht="30.75" customHeight="1" x14ac:dyDescent="0.25">
      <c r="A3" s="212" t="s">
        <v>387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</row>
    <row r="4" spans="1:18" ht="21.75" customHeight="1" x14ac:dyDescent="0.25">
      <c r="A4" s="156" t="s">
        <v>393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</row>
    <row r="5" spans="1:18" ht="16.5" customHeight="1" x14ac:dyDescent="0.25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33" t="s">
        <v>346</v>
      </c>
      <c r="B7" s="133" t="s">
        <v>347</v>
      </c>
      <c r="C7" s="133" t="s">
        <v>394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</row>
    <row r="8" spans="1:18" ht="57" customHeight="1" x14ac:dyDescent="0.25">
      <c r="A8" s="133"/>
      <c r="B8" s="133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209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209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209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208" t="s">
        <v>316</v>
      </c>
      <c r="D67" s="208" t="s">
        <v>316</v>
      </c>
      <c r="E67" s="208" t="s">
        <v>316</v>
      </c>
      <c r="F67" s="208" t="s">
        <v>316</v>
      </c>
      <c r="G67" s="208" t="s">
        <v>316</v>
      </c>
      <c r="H67" s="208" t="s">
        <v>316</v>
      </c>
      <c r="I67" s="208" t="s">
        <v>316</v>
      </c>
      <c r="J67" s="209">
        <v>0.3</v>
      </c>
      <c r="K67" s="209">
        <v>0.3</v>
      </c>
      <c r="L67" s="210" t="s">
        <v>316</v>
      </c>
      <c r="M67" s="208" t="s">
        <v>316</v>
      </c>
      <c r="N67" s="208" t="s">
        <v>316</v>
      </c>
      <c r="O67" s="208" t="s">
        <v>316</v>
      </c>
      <c r="P67" s="208" t="s">
        <v>316</v>
      </c>
      <c r="Q67" s="208" t="s">
        <v>316</v>
      </c>
      <c r="R67" s="208" t="s">
        <v>316</v>
      </c>
    </row>
    <row r="68" spans="1:18" ht="25.5" x14ac:dyDescent="0.25">
      <c r="A68" s="16" t="s">
        <v>222</v>
      </c>
      <c r="B68" s="15" t="s">
        <v>215</v>
      </c>
      <c r="C68" s="208"/>
      <c r="D68" s="208"/>
      <c r="E68" s="208"/>
      <c r="F68" s="208"/>
      <c r="G68" s="208"/>
      <c r="H68" s="208"/>
      <c r="I68" s="208"/>
      <c r="J68" s="209"/>
      <c r="K68" s="209"/>
      <c r="L68" s="210"/>
      <c r="M68" s="208"/>
      <c r="N68" s="208"/>
      <c r="O68" s="208"/>
      <c r="P68" s="208"/>
      <c r="Q68" s="208"/>
      <c r="R68" s="208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1:R1"/>
    <mergeCell ref="A2:R2"/>
    <mergeCell ref="A3:R3"/>
    <mergeCell ref="A4:R4"/>
    <mergeCell ref="A5:R5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7:A8"/>
    <mergeCell ref="B7:B8"/>
    <mergeCell ref="C67:C68"/>
    <mergeCell ref="D67:D68"/>
    <mergeCell ref="E67:E68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 </vt:lpstr>
      <vt:lpstr>приложение 3</vt:lpstr>
      <vt:lpstr>приложение 4</vt:lpstr>
      <vt:lpstr>приложение 6</vt:lpstr>
      <vt:lpstr>'приложение 4'!Область_печати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2024-11-20T05:42:24Z</cp:lastPrinted>
  <dcterms:created xsi:type="dcterms:W3CDTF">2018-08-24T05:51:45Z</dcterms:created>
  <dcterms:modified xsi:type="dcterms:W3CDTF">2024-11-20T05:43:46Z</dcterms:modified>
</cp:coreProperties>
</file>