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2760" yWindow="32760" windowWidth="28800" windowHeight="12045" activeTab="1"/>
  </bookViews>
  <sheets>
    <sheet name="Приложение 4" sheetId="1" r:id="rId1"/>
    <sheet name="Приложение 3" sheetId="2" r:id="rId2"/>
  </sheets>
  <definedNames>
    <definedName name="_xlnm.Print_Titles" localSheetId="0">'Приложение 4'!$8:$9</definedName>
    <definedName name="_xlnm.Print_Area" localSheetId="0">'Приложение 4'!$A$1:$T$196</definedName>
  </definedNames>
  <calcPr calcId="124519"/>
</workbook>
</file>

<file path=xl/calcChain.xml><?xml version="1.0" encoding="utf-8"?>
<calcChain xmlns="http://schemas.openxmlformats.org/spreadsheetml/2006/main">
  <c r="G51" i="2"/>
  <c r="G50"/>
  <c r="W49"/>
  <c r="V49"/>
  <c r="U49"/>
  <c r="T49"/>
  <c r="S49"/>
  <c r="R49"/>
  <c r="Q49"/>
  <c r="P49"/>
  <c r="O49"/>
  <c r="N49"/>
  <c r="M49"/>
  <c r="G49"/>
  <c r="W48"/>
  <c r="V48"/>
  <c r="U48"/>
  <c r="T48"/>
  <c r="S48"/>
  <c r="R48"/>
  <c r="Q48"/>
  <c r="P48"/>
  <c r="O48"/>
  <c r="N48"/>
  <c r="M48"/>
  <c r="G48"/>
  <c r="G47"/>
  <c r="W46"/>
  <c r="W45" s="1"/>
  <c r="W12" s="1"/>
  <c r="W10" s="1"/>
  <c r="V46"/>
  <c r="U46"/>
  <c r="U45" s="1"/>
  <c r="U12" s="1"/>
  <c r="U10" s="1"/>
  <c r="T46"/>
  <c r="S46"/>
  <c r="S45" s="1"/>
  <c r="S12" s="1"/>
  <c r="S10" s="1"/>
  <c r="R46"/>
  <c r="Q46"/>
  <c r="Q45" s="1"/>
  <c r="Q12" s="1"/>
  <c r="Q10" s="1"/>
  <c r="P46"/>
  <c r="O46"/>
  <c r="O45" s="1"/>
  <c r="O12" s="1"/>
  <c r="O10" s="1"/>
  <c r="N46"/>
  <c r="M46"/>
  <c r="M45" s="1"/>
  <c r="M12" s="1"/>
  <c r="M10" s="1"/>
  <c r="L46"/>
  <c r="K46"/>
  <c r="K45" s="1"/>
  <c r="K12" s="1"/>
  <c r="K10" s="1"/>
  <c r="J46"/>
  <c r="I46"/>
  <c r="I45" s="1"/>
  <c r="I12" s="1"/>
  <c r="H46"/>
  <c r="G46"/>
  <c r="V45"/>
  <c r="T45"/>
  <c r="R45"/>
  <c r="P45"/>
  <c r="N45"/>
  <c r="L45"/>
  <c r="J45"/>
  <c r="H45"/>
  <c r="G45" s="1"/>
  <c r="G44"/>
  <c r="G43"/>
  <c r="G42"/>
  <c r="W41"/>
  <c r="V41"/>
  <c r="U41"/>
  <c r="T41"/>
  <c r="S41"/>
  <c r="R41"/>
  <c r="Q41"/>
  <c r="P41"/>
  <c r="O41"/>
  <c r="N41"/>
  <c r="M41"/>
  <c r="L41"/>
  <c r="K41"/>
  <c r="J41"/>
  <c r="I41"/>
  <c r="H41"/>
  <c r="G41" s="1"/>
  <c r="W40"/>
  <c r="V40"/>
  <c r="U40"/>
  <c r="T40"/>
  <c r="S40"/>
  <c r="R40"/>
  <c r="Q40"/>
  <c r="P40"/>
  <c r="O40"/>
  <c r="N40"/>
  <c r="M40"/>
  <c r="L40"/>
  <c r="K40"/>
  <c r="J40"/>
  <c r="I40"/>
  <c r="H40"/>
  <c r="G40"/>
  <c r="W39"/>
  <c r="V39"/>
  <c r="U39"/>
  <c r="T39"/>
  <c r="S39"/>
  <c r="R39"/>
  <c r="Q39"/>
  <c r="P39"/>
  <c r="O39"/>
  <c r="N39"/>
  <c r="M39"/>
  <c r="L39"/>
  <c r="K39"/>
  <c r="J39"/>
  <c r="I39"/>
  <c r="H39"/>
  <c r="G39" s="1"/>
  <c r="W38"/>
  <c r="W37" s="1"/>
  <c r="V38"/>
  <c r="U38"/>
  <c r="U37" s="1"/>
  <c r="T38"/>
  <c r="S38"/>
  <c r="S37" s="1"/>
  <c r="R38"/>
  <c r="Q38"/>
  <c r="Q37" s="1"/>
  <c r="P38"/>
  <c r="O38"/>
  <c r="O37" s="1"/>
  <c r="N38"/>
  <c r="M38"/>
  <c r="M37" s="1"/>
  <c r="L38"/>
  <c r="K38"/>
  <c r="K37" s="1"/>
  <c r="J38"/>
  <c r="I38"/>
  <c r="I37" s="1"/>
  <c r="H38"/>
  <c r="G38"/>
  <c r="V37"/>
  <c r="T37"/>
  <c r="R37"/>
  <c r="P37"/>
  <c r="N37"/>
  <c r="L37"/>
  <c r="J37"/>
  <c r="H37"/>
  <c r="G37" s="1"/>
  <c r="G36"/>
  <c r="G35"/>
  <c r="W34"/>
  <c r="V34"/>
  <c r="U34"/>
  <c r="T34"/>
  <c r="S34"/>
  <c r="R34"/>
  <c r="Q34"/>
  <c r="P34"/>
  <c r="O34"/>
  <c r="N34"/>
  <c r="M34"/>
  <c r="L34"/>
  <c r="K34"/>
  <c r="J34"/>
  <c r="I34"/>
  <c r="H34"/>
  <c r="G34"/>
  <c r="W33"/>
  <c r="V33"/>
  <c r="U33"/>
  <c r="T33"/>
  <c r="S33"/>
  <c r="R33"/>
  <c r="Q33"/>
  <c r="P33"/>
  <c r="O33"/>
  <c r="N33"/>
  <c r="M33"/>
  <c r="L33"/>
  <c r="K33"/>
  <c r="J33"/>
  <c r="I33"/>
  <c r="H33"/>
  <c r="G33" s="1"/>
  <c r="G32"/>
  <c r="G31"/>
  <c r="G30"/>
  <c r="G29"/>
  <c r="G28"/>
  <c r="G27"/>
  <c r="W26"/>
  <c r="V26"/>
  <c r="U26"/>
  <c r="T26"/>
  <c r="S26"/>
  <c r="R26"/>
  <c r="Q26"/>
  <c r="P26"/>
  <c r="O26"/>
  <c r="N26"/>
  <c r="M26"/>
  <c r="L26"/>
  <c r="K26"/>
  <c r="J26"/>
  <c r="I26"/>
  <c r="H26"/>
  <c r="G26"/>
  <c r="W25"/>
  <c r="V25"/>
  <c r="U25"/>
  <c r="T25"/>
  <c r="S25"/>
  <c r="R25"/>
  <c r="Q25"/>
  <c r="P25"/>
  <c r="O25"/>
  <c r="N25"/>
  <c r="M25"/>
  <c r="L25"/>
  <c r="K25"/>
  <c r="J25"/>
  <c r="I25"/>
  <c r="H25"/>
  <c r="G25" s="1"/>
  <c r="W24"/>
  <c r="V24"/>
  <c r="U24"/>
  <c r="T24"/>
  <c r="S24"/>
  <c r="R24"/>
  <c r="Q24"/>
  <c r="P24"/>
  <c r="O24"/>
  <c r="N24"/>
  <c r="M24"/>
  <c r="L24"/>
  <c r="K24"/>
  <c r="J24"/>
  <c r="I24"/>
  <c r="H24"/>
  <c r="G24"/>
  <c r="W23"/>
  <c r="V23"/>
  <c r="V22" s="1"/>
  <c r="U23"/>
  <c r="T23"/>
  <c r="T22" s="1"/>
  <c r="S23"/>
  <c r="R23"/>
  <c r="R22" s="1"/>
  <c r="Q23"/>
  <c r="P23"/>
  <c r="P22" s="1"/>
  <c r="O23"/>
  <c r="N23"/>
  <c r="N22" s="1"/>
  <c r="M23"/>
  <c r="L23"/>
  <c r="L22" s="1"/>
  <c r="K23"/>
  <c r="J23"/>
  <c r="J22" s="1"/>
  <c r="I23"/>
  <c r="H23"/>
  <c r="G23" s="1"/>
  <c r="W22"/>
  <c r="U22"/>
  <c r="S22"/>
  <c r="Q22"/>
  <c r="O22"/>
  <c r="M22"/>
  <c r="K22"/>
  <c r="I22"/>
  <c r="G21"/>
  <c r="G20"/>
  <c r="G19"/>
  <c r="G18"/>
  <c r="W17"/>
  <c r="V17"/>
  <c r="U17"/>
  <c r="T17"/>
  <c r="S17"/>
  <c r="R17"/>
  <c r="Q17"/>
  <c r="P17"/>
  <c r="O17"/>
  <c r="N17"/>
  <c r="M17"/>
  <c r="L17"/>
  <c r="K17"/>
  <c r="J17"/>
  <c r="I17"/>
  <c r="H17"/>
  <c r="G17" s="1"/>
  <c r="W16"/>
  <c r="V16"/>
  <c r="U16"/>
  <c r="T16"/>
  <c r="S16"/>
  <c r="R16"/>
  <c r="Q16"/>
  <c r="P16"/>
  <c r="O16"/>
  <c r="N16"/>
  <c r="M16"/>
  <c r="L16"/>
  <c r="K16"/>
  <c r="J16"/>
  <c r="I16"/>
  <c r="H16"/>
  <c r="G16"/>
  <c r="W15"/>
  <c r="V15"/>
  <c r="U15"/>
  <c r="T15"/>
  <c r="S15"/>
  <c r="R15"/>
  <c r="Q15"/>
  <c r="P15"/>
  <c r="O15"/>
  <c r="N15"/>
  <c r="M15"/>
  <c r="L15"/>
  <c r="K15"/>
  <c r="J15"/>
  <c r="I15"/>
  <c r="H15"/>
  <c r="G15" s="1"/>
  <c r="W14"/>
  <c r="W13" s="1"/>
  <c r="V14"/>
  <c r="U14"/>
  <c r="U13" s="1"/>
  <c r="T14"/>
  <c r="S14"/>
  <c r="S13" s="1"/>
  <c r="R14"/>
  <c r="Q14"/>
  <c r="Q13" s="1"/>
  <c r="P14"/>
  <c r="O14"/>
  <c r="O13" s="1"/>
  <c r="N14"/>
  <c r="M14"/>
  <c r="M13" s="1"/>
  <c r="L14"/>
  <c r="K14"/>
  <c r="K13" s="1"/>
  <c r="J14"/>
  <c r="I14"/>
  <c r="I13" s="1"/>
  <c r="H14"/>
  <c r="G14"/>
  <c r="V13"/>
  <c r="T13"/>
  <c r="R13"/>
  <c r="P13"/>
  <c r="N13"/>
  <c r="L13"/>
  <c r="J13"/>
  <c r="H13"/>
  <c r="G13" s="1"/>
  <c r="V12"/>
  <c r="T12"/>
  <c r="R12"/>
  <c r="P12"/>
  <c r="N12"/>
  <c r="L12"/>
  <c r="J12"/>
  <c r="H12"/>
  <c r="W11"/>
  <c r="V11"/>
  <c r="V10" s="1"/>
  <c r="U11"/>
  <c r="T11"/>
  <c r="T10" s="1"/>
  <c r="S11"/>
  <c r="R11"/>
  <c r="R10" s="1"/>
  <c r="Q11"/>
  <c r="P11"/>
  <c r="P10" s="1"/>
  <c r="O11"/>
  <c r="N11"/>
  <c r="N10" s="1"/>
  <c r="M11"/>
  <c r="L11"/>
  <c r="L10" s="1"/>
  <c r="K11"/>
  <c r="J11"/>
  <c r="J10" s="1"/>
  <c r="I11"/>
  <c r="H11"/>
  <c r="G11" s="1"/>
  <c r="G9"/>
  <c r="H9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N123" i="1"/>
  <c r="O123"/>
  <c r="O118"/>
  <c r="P123"/>
  <c r="Q123"/>
  <c r="R123"/>
  <c r="S123"/>
  <c r="S118" s="1"/>
  <c r="T123"/>
  <c r="N124"/>
  <c r="O124"/>
  <c r="P124"/>
  <c r="Q124"/>
  <c r="R124"/>
  <c r="R119" s="1"/>
  <c r="S124"/>
  <c r="T124"/>
  <c r="T119"/>
  <c r="N125"/>
  <c r="O125"/>
  <c r="P125"/>
  <c r="Q125"/>
  <c r="Q120" s="1"/>
  <c r="R125"/>
  <c r="S125"/>
  <c r="T125"/>
  <c r="N126"/>
  <c r="N121"/>
  <c r="O126"/>
  <c r="P126"/>
  <c r="P121" s="1"/>
  <c r="Q126"/>
  <c r="R126"/>
  <c r="R121"/>
  <c r="S126"/>
  <c r="T126"/>
  <c r="M124"/>
  <c r="M125"/>
  <c r="M126"/>
  <c r="M123"/>
  <c r="D141"/>
  <c r="D140"/>
  <c r="D139"/>
  <c r="D138"/>
  <c r="T137"/>
  <c r="S137"/>
  <c r="R137"/>
  <c r="Q137"/>
  <c r="P137"/>
  <c r="O137"/>
  <c r="N137"/>
  <c r="M137"/>
  <c r="L137"/>
  <c r="K137"/>
  <c r="J137"/>
  <c r="I137"/>
  <c r="H137"/>
  <c r="G137"/>
  <c r="F137"/>
  <c r="E137"/>
  <c r="D137" s="1"/>
  <c r="T62"/>
  <c r="S62"/>
  <c r="R62"/>
  <c r="Q62"/>
  <c r="P62"/>
  <c r="O62"/>
  <c r="P182"/>
  <c r="Q182"/>
  <c r="R182"/>
  <c r="S182"/>
  <c r="T182"/>
  <c r="P187"/>
  <c r="P172"/>
  <c r="Q187"/>
  <c r="R187"/>
  <c r="R172" s="1"/>
  <c r="S187"/>
  <c r="S172" s="1"/>
  <c r="T187"/>
  <c r="T172" s="1"/>
  <c r="P192"/>
  <c r="Q192"/>
  <c r="R192"/>
  <c r="S192"/>
  <c r="T192"/>
  <c r="P178"/>
  <c r="P173"/>
  <c r="P168" s="1"/>
  <c r="Q178"/>
  <c r="Q173" s="1"/>
  <c r="Q168" s="1"/>
  <c r="R178"/>
  <c r="S178"/>
  <c r="S173" s="1"/>
  <c r="S168" s="1"/>
  <c r="T178"/>
  <c r="T173"/>
  <c r="T168" s="1"/>
  <c r="P179"/>
  <c r="Q179"/>
  <c r="R179"/>
  <c r="R174" s="1"/>
  <c r="R169" s="1"/>
  <c r="S179"/>
  <c r="S174"/>
  <c r="S169" s="1"/>
  <c r="T179"/>
  <c r="P180"/>
  <c r="Q180"/>
  <c r="R180"/>
  <c r="R175"/>
  <c r="R170" s="1"/>
  <c r="S180"/>
  <c r="T180"/>
  <c r="P181"/>
  <c r="P176" s="1"/>
  <c r="P171" s="1"/>
  <c r="Q181"/>
  <c r="R181"/>
  <c r="R176" s="1"/>
  <c r="R171" s="1"/>
  <c r="S181"/>
  <c r="S176"/>
  <c r="S171" s="1"/>
  <c r="T181"/>
  <c r="T176" s="1"/>
  <c r="T171" s="1"/>
  <c r="Q172"/>
  <c r="Q175"/>
  <c r="Q170" s="1"/>
  <c r="P162"/>
  <c r="Q162"/>
  <c r="R162"/>
  <c r="S162"/>
  <c r="T162"/>
  <c r="P153"/>
  <c r="P148"/>
  <c r="Q153"/>
  <c r="Q148"/>
  <c r="R153"/>
  <c r="R148"/>
  <c r="S153"/>
  <c r="S148"/>
  <c r="T153"/>
  <c r="P154"/>
  <c r="P149" s="1"/>
  <c r="Q154"/>
  <c r="Q149" s="1"/>
  <c r="R154"/>
  <c r="S154"/>
  <c r="S149"/>
  <c r="T154"/>
  <c r="T149"/>
  <c r="P155"/>
  <c r="P150"/>
  <c r="Q155"/>
  <c r="Q150"/>
  <c r="R155"/>
  <c r="S155"/>
  <c r="S150" s="1"/>
  <c r="T155"/>
  <c r="T150" s="1"/>
  <c r="P156"/>
  <c r="Q156"/>
  <c r="R156"/>
  <c r="R151" s="1"/>
  <c r="S156"/>
  <c r="S151" s="1"/>
  <c r="T156"/>
  <c r="T151" s="1"/>
  <c r="P157"/>
  <c r="Q157"/>
  <c r="R157"/>
  <c r="S157"/>
  <c r="T157"/>
  <c r="P142"/>
  <c r="Q142"/>
  <c r="R142"/>
  <c r="S142"/>
  <c r="T142"/>
  <c r="P132"/>
  <c r="Q132"/>
  <c r="R132"/>
  <c r="S132"/>
  <c r="T132"/>
  <c r="P118"/>
  <c r="R118"/>
  <c r="P119"/>
  <c r="S119"/>
  <c r="P120"/>
  <c r="T120"/>
  <c r="Q121"/>
  <c r="S121"/>
  <c r="P127"/>
  <c r="Q127"/>
  <c r="R127"/>
  <c r="S127"/>
  <c r="T127"/>
  <c r="P112"/>
  <c r="Q112"/>
  <c r="R112"/>
  <c r="S112"/>
  <c r="T112"/>
  <c r="P107"/>
  <c r="Q107"/>
  <c r="R107"/>
  <c r="S107"/>
  <c r="T107"/>
  <c r="P98"/>
  <c r="P93" s="1"/>
  <c r="Q98"/>
  <c r="Q93" s="1"/>
  <c r="R98"/>
  <c r="R93" s="1"/>
  <c r="S98"/>
  <c r="S93" s="1"/>
  <c r="T98"/>
  <c r="T93" s="1"/>
  <c r="P99"/>
  <c r="P94" s="1"/>
  <c r="Q99"/>
  <c r="Q94" s="1"/>
  <c r="R99"/>
  <c r="R94" s="1"/>
  <c r="S99"/>
  <c r="S94" s="1"/>
  <c r="T99"/>
  <c r="T94" s="1"/>
  <c r="P100"/>
  <c r="P95" s="1"/>
  <c r="P97"/>
  <c r="Q100"/>
  <c r="Q95" s="1"/>
  <c r="R100"/>
  <c r="R95" s="1"/>
  <c r="S100"/>
  <c r="S95" s="1"/>
  <c r="T100"/>
  <c r="T95" s="1"/>
  <c r="P101"/>
  <c r="P96" s="1"/>
  <c r="Q101"/>
  <c r="Q96" s="1"/>
  <c r="R101"/>
  <c r="R96" s="1"/>
  <c r="S101"/>
  <c r="S96" s="1"/>
  <c r="T101"/>
  <c r="T96" s="1"/>
  <c r="P102"/>
  <c r="Q102"/>
  <c r="R102"/>
  <c r="S102"/>
  <c r="T102"/>
  <c r="P87"/>
  <c r="Q87"/>
  <c r="R87"/>
  <c r="S87"/>
  <c r="T87"/>
  <c r="P85"/>
  <c r="Q85"/>
  <c r="R85"/>
  <c r="S85"/>
  <c r="T85"/>
  <c r="T82" s="1"/>
  <c r="P86"/>
  <c r="Q86"/>
  <c r="Q82"/>
  <c r="R86"/>
  <c r="S86"/>
  <c r="S82" s="1"/>
  <c r="T86"/>
  <c r="P77"/>
  <c r="Q77"/>
  <c r="R77"/>
  <c r="S77"/>
  <c r="T77"/>
  <c r="P72"/>
  <c r="Q72"/>
  <c r="R72"/>
  <c r="S72"/>
  <c r="T72"/>
  <c r="P67"/>
  <c r="Q67"/>
  <c r="R67"/>
  <c r="S67"/>
  <c r="T67"/>
  <c r="P57"/>
  <c r="Q57"/>
  <c r="R57"/>
  <c r="S57"/>
  <c r="T57"/>
  <c r="P52"/>
  <c r="Q52"/>
  <c r="R52"/>
  <c r="S52"/>
  <c r="T52"/>
  <c r="P48"/>
  <c r="P43" s="1"/>
  <c r="Q48"/>
  <c r="R48"/>
  <c r="R43"/>
  <c r="S48"/>
  <c r="T48"/>
  <c r="T43" s="1"/>
  <c r="P49"/>
  <c r="Q49"/>
  <c r="Q44"/>
  <c r="R49"/>
  <c r="R44"/>
  <c r="S49"/>
  <c r="T49"/>
  <c r="P50"/>
  <c r="P45" s="1"/>
  <c r="Q50"/>
  <c r="R50"/>
  <c r="S50"/>
  <c r="T50"/>
  <c r="P51"/>
  <c r="P46" s="1"/>
  <c r="Q51"/>
  <c r="R51"/>
  <c r="S51"/>
  <c r="T51"/>
  <c r="S44"/>
  <c r="D16"/>
  <c r="D28"/>
  <c r="D29"/>
  <c r="D30"/>
  <c r="D31"/>
  <c r="D33"/>
  <c r="D34"/>
  <c r="D35"/>
  <c r="D36"/>
  <c r="D38"/>
  <c r="D39"/>
  <c r="D40"/>
  <c r="D41"/>
  <c r="D53"/>
  <c r="D55"/>
  <c r="D56"/>
  <c r="D58"/>
  <c r="D59"/>
  <c r="D60"/>
  <c r="D61"/>
  <c r="D63"/>
  <c r="D64"/>
  <c r="D65"/>
  <c r="D66"/>
  <c r="D68"/>
  <c r="D69"/>
  <c r="D70"/>
  <c r="D71"/>
  <c r="D73"/>
  <c r="D74"/>
  <c r="D75"/>
  <c r="D76"/>
  <c r="D78"/>
  <c r="D79"/>
  <c r="D80"/>
  <c r="D81"/>
  <c r="D88"/>
  <c r="D89"/>
  <c r="D90"/>
  <c r="D91"/>
  <c r="D104"/>
  <c r="D105"/>
  <c r="D106"/>
  <c r="D108"/>
  <c r="D109"/>
  <c r="D110"/>
  <c r="D111"/>
  <c r="D113"/>
  <c r="D114"/>
  <c r="D115"/>
  <c r="D116"/>
  <c r="D128"/>
  <c r="D129"/>
  <c r="D130"/>
  <c r="D131"/>
  <c r="D133"/>
  <c r="D134"/>
  <c r="D135"/>
  <c r="D136"/>
  <c r="D143"/>
  <c r="D144"/>
  <c r="D145"/>
  <c r="D146"/>
  <c r="D158"/>
  <c r="D159"/>
  <c r="D160"/>
  <c r="D161"/>
  <c r="D163"/>
  <c r="D164"/>
  <c r="D165"/>
  <c r="D166"/>
  <c r="D183"/>
  <c r="D184"/>
  <c r="D185"/>
  <c r="D186"/>
  <c r="D188"/>
  <c r="D189"/>
  <c r="D190"/>
  <c r="D191"/>
  <c r="D193"/>
  <c r="D194"/>
  <c r="D195"/>
  <c r="D196"/>
  <c r="P37"/>
  <c r="Q37"/>
  <c r="R37"/>
  <c r="S37"/>
  <c r="T37"/>
  <c r="P32"/>
  <c r="Q32"/>
  <c r="S32"/>
  <c r="T32"/>
  <c r="P23"/>
  <c r="P18"/>
  <c r="Q23"/>
  <c r="R23"/>
  <c r="R18" s="1"/>
  <c r="S23"/>
  <c r="S18" s="1"/>
  <c r="T23"/>
  <c r="T18" s="1"/>
  <c r="P24"/>
  <c r="Q24"/>
  <c r="Q19"/>
  <c r="R24"/>
  <c r="S24"/>
  <c r="T24"/>
  <c r="T19"/>
  <c r="P25"/>
  <c r="P20"/>
  <c r="Q25"/>
  <c r="R25"/>
  <c r="R20" s="1"/>
  <c r="S25"/>
  <c r="S20" s="1"/>
  <c r="T25"/>
  <c r="T20" s="1"/>
  <c r="P26"/>
  <c r="P21" s="1"/>
  <c r="Q26"/>
  <c r="Q21" s="1"/>
  <c r="R26"/>
  <c r="R21" s="1"/>
  <c r="S26"/>
  <c r="S21" s="1"/>
  <c r="T26"/>
  <c r="T21" s="1"/>
  <c r="P27"/>
  <c r="Q27"/>
  <c r="R27"/>
  <c r="S27"/>
  <c r="T27"/>
  <c r="M87"/>
  <c r="L85"/>
  <c r="L173"/>
  <c r="L168"/>
  <c r="O192"/>
  <c r="N192"/>
  <c r="M192"/>
  <c r="L192"/>
  <c r="K192"/>
  <c r="J192"/>
  <c r="I192"/>
  <c r="H192"/>
  <c r="G192"/>
  <c r="F192"/>
  <c r="E192"/>
  <c r="D192"/>
  <c r="L25"/>
  <c r="L20"/>
  <c r="L23"/>
  <c r="L18"/>
  <c r="L17" s="1"/>
  <c r="N119"/>
  <c r="N142"/>
  <c r="N50"/>
  <c r="O50"/>
  <c r="E23"/>
  <c r="E18" s="1"/>
  <c r="F23"/>
  <c r="F18" s="1"/>
  <c r="G23"/>
  <c r="G18" s="1"/>
  <c r="H23"/>
  <c r="I23"/>
  <c r="J23"/>
  <c r="J18" s="1"/>
  <c r="K23"/>
  <c r="M23"/>
  <c r="M18"/>
  <c r="N23"/>
  <c r="N18"/>
  <c r="O23"/>
  <c r="E24"/>
  <c r="E19" s="1"/>
  <c r="F24"/>
  <c r="G24"/>
  <c r="G19"/>
  <c r="H24"/>
  <c r="H19"/>
  <c r="I24"/>
  <c r="I19"/>
  <c r="J24"/>
  <c r="J19"/>
  <c r="K24"/>
  <c r="K19"/>
  <c r="L24"/>
  <c r="L19"/>
  <c r="M24"/>
  <c r="M19"/>
  <c r="N24"/>
  <c r="N19"/>
  <c r="O24"/>
  <c r="E25"/>
  <c r="F25"/>
  <c r="F20"/>
  <c r="G25"/>
  <c r="G20"/>
  <c r="H25"/>
  <c r="H20"/>
  <c r="I25"/>
  <c r="I20"/>
  <c r="J25"/>
  <c r="J20"/>
  <c r="K25"/>
  <c r="M25"/>
  <c r="M20" s="1"/>
  <c r="N25"/>
  <c r="N20" s="1"/>
  <c r="O25"/>
  <c r="O20" s="1"/>
  <c r="E26"/>
  <c r="F26"/>
  <c r="F21"/>
  <c r="G26"/>
  <c r="H26"/>
  <c r="H21" s="1"/>
  <c r="I26"/>
  <c r="I21" s="1"/>
  <c r="J26"/>
  <c r="J21" s="1"/>
  <c r="K26"/>
  <c r="K21" s="1"/>
  <c r="L26"/>
  <c r="M26"/>
  <c r="M21"/>
  <c r="N26"/>
  <c r="N21"/>
  <c r="O26"/>
  <c r="O21"/>
  <c r="E27"/>
  <c r="F27"/>
  <c r="G27"/>
  <c r="H27"/>
  <c r="I27"/>
  <c r="J27"/>
  <c r="K27"/>
  <c r="L27"/>
  <c r="M27"/>
  <c r="N27"/>
  <c r="O27"/>
  <c r="E32"/>
  <c r="F32"/>
  <c r="G32"/>
  <c r="H32"/>
  <c r="I32"/>
  <c r="J32"/>
  <c r="K32"/>
  <c r="L32"/>
  <c r="M32"/>
  <c r="N32"/>
  <c r="O32"/>
  <c r="E37"/>
  <c r="F37"/>
  <c r="G37"/>
  <c r="H37"/>
  <c r="I37"/>
  <c r="J37"/>
  <c r="K37"/>
  <c r="L37"/>
  <c r="M37"/>
  <c r="N37"/>
  <c r="O37"/>
  <c r="E48"/>
  <c r="F48"/>
  <c r="F43"/>
  <c r="G48"/>
  <c r="G43"/>
  <c r="H48"/>
  <c r="I48"/>
  <c r="I43" s="1"/>
  <c r="J48"/>
  <c r="J43" s="1"/>
  <c r="K48"/>
  <c r="L48"/>
  <c r="L43"/>
  <c r="M48"/>
  <c r="M43"/>
  <c r="N48"/>
  <c r="O48"/>
  <c r="O43" s="1"/>
  <c r="E49"/>
  <c r="E44" s="1"/>
  <c r="F49"/>
  <c r="F44" s="1"/>
  <c r="G49"/>
  <c r="G44" s="1"/>
  <c r="I49"/>
  <c r="J49"/>
  <c r="K49"/>
  <c r="L49"/>
  <c r="M49"/>
  <c r="N49"/>
  <c r="O49"/>
  <c r="O44" s="1"/>
  <c r="E50"/>
  <c r="E45" s="1"/>
  <c r="F50"/>
  <c r="F45" s="1"/>
  <c r="G50"/>
  <c r="G45" s="1"/>
  <c r="H50"/>
  <c r="H45" s="1"/>
  <c r="I50"/>
  <c r="J50"/>
  <c r="K50"/>
  <c r="L50"/>
  <c r="M50"/>
  <c r="E51"/>
  <c r="E46"/>
  <c r="F51"/>
  <c r="F47"/>
  <c r="G51"/>
  <c r="H51"/>
  <c r="H46" s="1"/>
  <c r="I51"/>
  <c r="J51"/>
  <c r="K51"/>
  <c r="L51"/>
  <c r="M51"/>
  <c r="N51"/>
  <c r="O51"/>
  <c r="E52"/>
  <c r="F52"/>
  <c r="G52"/>
  <c r="I52"/>
  <c r="J52"/>
  <c r="K52"/>
  <c r="L52"/>
  <c r="M52"/>
  <c r="N52"/>
  <c r="O52"/>
  <c r="H54"/>
  <c r="D54"/>
  <c r="E57"/>
  <c r="F57"/>
  <c r="G57"/>
  <c r="H57"/>
  <c r="I57"/>
  <c r="J57"/>
  <c r="K57"/>
  <c r="L57"/>
  <c r="M57"/>
  <c r="N57"/>
  <c r="O57"/>
  <c r="E62"/>
  <c r="F62"/>
  <c r="G62"/>
  <c r="H62"/>
  <c r="I62"/>
  <c r="J62"/>
  <c r="K62"/>
  <c r="L62"/>
  <c r="M62"/>
  <c r="N62"/>
  <c r="E67"/>
  <c r="F67"/>
  <c r="G67"/>
  <c r="H67"/>
  <c r="I67"/>
  <c r="J67"/>
  <c r="K67"/>
  <c r="L67"/>
  <c r="M67"/>
  <c r="N67"/>
  <c r="O67"/>
  <c r="E72"/>
  <c r="F72"/>
  <c r="G72"/>
  <c r="H72"/>
  <c r="I72"/>
  <c r="J72"/>
  <c r="K72"/>
  <c r="L72"/>
  <c r="M72"/>
  <c r="N72"/>
  <c r="O72"/>
  <c r="E77"/>
  <c r="F77"/>
  <c r="G77"/>
  <c r="H77"/>
  <c r="I77"/>
  <c r="J77"/>
  <c r="K77"/>
  <c r="L77"/>
  <c r="M77"/>
  <c r="N77"/>
  <c r="O77"/>
  <c r="E82"/>
  <c r="F82"/>
  <c r="G82"/>
  <c r="H82"/>
  <c r="K83"/>
  <c r="I84"/>
  <c r="J84"/>
  <c r="K84"/>
  <c r="L84"/>
  <c r="M84"/>
  <c r="M44" s="1"/>
  <c r="N84"/>
  <c r="N44" s="1"/>
  <c r="I85"/>
  <c r="J85"/>
  <c r="J45"/>
  <c r="K85"/>
  <c r="M85"/>
  <c r="N85"/>
  <c r="O85"/>
  <c r="I86"/>
  <c r="J86"/>
  <c r="K86"/>
  <c r="L86"/>
  <c r="L46" s="1"/>
  <c r="M86"/>
  <c r="N86"/>
  <c r="N46" s="1"/>
  <c r="O86"/>
  <c r="E87"/>
  <c r="F87"/>
  <c r="G87"/>
  <c r="H87"/>
  <c r="I87"/>
  <c r="J87"/>
  <c r="K87"/>
  <c r="L87"/>
  <c r="N87"/>
  <c r="O87"/>
  <c r="E98"/>
  <c r="E93"/>
  <c r="F98"/>
  <c r="G98"/>
  <c r="H98"/>
  <c r="H93"/>
  <c r="J98"/>
  <c r="K98"/>
  <c r="K93" s="1"/>
  <c r="L98"/>
  <c r="M98"/>
  <c r="N98"/>
  <c r="O98"/>
  <c r="O93" s="1"/>
  <c r="E99"/>
  <c r="E94" s="1"/>
  <c r="F99"/>
  <c r="G99"/>
  <c r="H99"/>
  <c r="I99"/>
  <c r="I94"/>
  <c r="J99"/>
  <c r="J94"/>
  <c r="K99"/>
  <c r="L99"/>
  <c r="L94" s="1"/>
  <c r="M99"/>
  <c r="N99"/>
  <c r="N94" s="1"/>
  <c r="O99"/>
  <c r="O94" s="1"/>
  <c r="E100"/>
  <c r="F100"/>
  <c r="F95" s="1"/>
  <c r="G100"/>
  <c r="H100"/>
  <c r="I100"/>
  <c r="I95" s="1"/>
  <c r="J100"/>
  <c r="J95" s="1"/>
  <c r="K100"/>
  <c r="K95" s="1"/>
  <c r="L100"/>
  <c r="M100"/>
  <c r="M95" s="1"/>
  <c r="N100"/>
  <c r="N95" s="1"/>
  <c r="E101"/>
  <c r="E96"/>
  <c r="F101"/>
  <c r="G101"/>
  <c r="G96" s="1"/>
  <c r="H101"/>
  <c r="H96" s="1"/>
  <c r="I101"/>
  <c r="I96" s="1"/>
  <c r="J101"/>
  <c r="J96" s="1"/>
  <c r="K101"/>
  <c r="K96" s="1"/>
  <c r="L101"/>
  <c r="L96" s="1"/>
  <c r="M101"/>
  <c r="M96" s="1"/>
  <c r="N101"/>
  <c r="N96" s="1"/>
  <c r="O101"/>
  <c r="O96" s="1"/>
  <c r="E102"/>
  <c r="F102"/>
  <c r="G102"/>
  <c r="H102"/>
  <c r="J102"/>
  <c r="K102"/>
  <c r="L102"/>
  <c r="M102"/>
  <c r="N102"/>
  <c r="I103"/>
  <c r="I102" s="1"/>
  <c r="D102"/>
  <c r="E107"/>
  <c r="F107"/>
  <c r="G107"/>
  <c r="H107"/>
  <c r="I107"/>
  <c r="J107"/>
  <c r="K107"/>
  <c r="L107"/>
  <c r="M107"/>
  <c r="N107"/>
  <c r="O107"/>
  <c r="E112"/>
  <c r="F112"/>
  <c r="G112"/>
  <c r="H112"/>
  <c r="I112"/>
  <c r="J112"/>
  <c r="K112"/>
  <c r="L112"/>
  <c r="M112"/>
  <c r="N112"/>
  <c r="O112"/>
  <c r="E123"/>
  <c r="E118"/>
  <c r="F123"/>
  <c r="F118"/>
  <c r="G123"/>
  <c r="H123"/>
  <c r="H118" s="1"/>
  <c r="I123"/>
  <c r="I118" s="1"/>
  <c r="J123"/>
  <c r="J118" s="1"/>
  <c r="K123"/>
  <c r="K118" s="1"/>
  <c r="L123"/>
  <c r="M118"/>
  <c r="N118"/>
  <c r="E124"/>
  <c r="F124"/>
  <c r="G124"/>
  <c r="H124"/>
  <c r="H119" s="1"/>
  <c r="I124"/>
  <c r="I119" s="1"/>
  <c r="J124"/>
  <c r="J119" s="1"/>
  <c r="K124"/>
  <c r="K119" s="1"/>
  <c r="L124"/>
  <c r="L119" s="1"/>
  <c r="M119"/>
  <c r="O119"/>
  <c r="E125"/>
  <c r="E120" s="1"/>
  <c r="F125"/>
  <c r="G125"/>
  <c r="G120" s="1"/>
  <c r="H125"/>
  <c r="I125"/>
  <c r="J125"/>
  <c r="J120"/>
  <c r="K125"/>
  <c r="K120"/>
  <c r="L125"/>
  <c r="L120"/>
  <c r="M120"/>
  <c r="N120"/>
  <c r="O120"/>
  <c r="E126"/>
  <c r="F126"/>
  <c r="F121"/>
  <c r="G126"/>
  <c r="G121"/>
  <c r="H126"/>
  <c r="H121"/>
  <c r="I126"/>
  <c r="I121"/>
  <c r="J126"/>
  <c r="J121"/>
  <c r="K126"/>
  <c r="L126"/>
  <c r="L121" s="1"/>
  <c r="M121"/>
  <c r="N122"/>
  <c r="E127"/>
  <c r="F127"/>
  <c r="G127"/>
  <c r="H127"/>
  <c r="I127"/>
  <c r="J127"/>
  <c r="K127"/>
  <c r="L127"/>
  <c r="M127"/>
  <c r="N127"/>
  <c r="O127"/>
  <c r="E132"/>
  <c r="F132"/>
  <c r="G132"/>
  <c r="H132"/>
  <c r="I132"/>
  <c r="J132"/>
  <c r="K132"/>
  <c r="L132"/>
  <c r="M132"/>
  <c r="N132"/>
  <c r="O132"/>
  <c r="E142"/>
  <c r="F142"/>
  <c r="G142"/>
  <c r="H142"/>
  <c r="I142"/>
  <c r="J142"/>
  <c r="K142"/>
  <c r="L142"/>
  <c r="M142"/>
  <c r="O142"/>
  <c r="E153"/>
  <c r="E148" s="1"/>
  <c r="F153"/>
  <c r="G153"/>
  <c r="H153"/>
  <c r="I153"/>
  <c r="I148" s="1"/>
  <c r="J153"/>
  <c r="J148" s="1"/>
  <c r="K153"/>
  <c r="K148" s="1"/>
  <c r="L153"/>
  <c r="M153"/>
  <c r="N153"/>
  <c r="N148" s="1"/>
  <c r="N147"/>
  <c r="O153"/>
  <c r="E154"/>
  <c r="F154"/>
  <c r="F149"/>
  <c r="G154"/>
  <c r="G149"/>
  <c r="H154"/>
  <c r="H149"/>
  <c r="I154"/>
  <c r="I149"/>
  <c r="J154"/>
  <c r="K154"/>
  <c r="K149" s="1"/>
  <c r="L154"/>
  <c r="L149" s="1"/>
  <c r="M154"/>
  <c r="M149" s="1"/>
  <c r="N154"/>
  <c r="N149" s="1"/>
  <c r="O154"/>
  <c r="O149" s="1"/>
  <c r="E155"/>
  <c r="E150" s="1"/>
  <c r="F155"/>
  <c r="F150" s="1"/>
  <c r="G155"/>
  <c r="G150"/>
  <c r="H155"/>
  <c r="H150"/>
  <c r="I155"/>
  <c r="I150" s="1"/>
  <c r="J155"/>
  <c r="J150" s="1"/>
  <c r="K155"/>
  <c r="K150" s="1"/>
  <c r="L155"/>
  <c r="L150" s="1"/>
  <c r="M155"/>
  <c r="M150" s="1"/>
  <c r="N155"/>
  <c r="N150" s="1"/>
  <c r="O155"/>
  <c r="O150" s="1"/>
  <c r="E156"/>
  <c r="E151" s="1"/>
  <c r="F156"/>
  <c r="F151" s="1"/>
  <c r="G156"/>
  <c r="G151" s="1"/>
  <c r="H156"/>
  <c r="H151" s="1"/>
  <c r="I156"/>
  <c r="J156"/>
  <c r="J151"/>
  <c r="K156"/>
  <c r="K151"/>
  <c r="L156"/>
  <c r="L151"/>
  <c r="M156"/>
  <c r="M151"/>
  <c r="N156"/>
  <c r="N151"/>
  <c r="O156"/>
  <c r="O151"/>
  <c r="E157"/>
  <c r="F157"/>
  <c r="G157"/>
  <c r="H157"/>
  <c r="I157"/>
  <c r="J157"/>
  <c r="K157"/>
  <c r="L157"/>
  <c r="M157"/>
  <c r="N157"/>
  <c r="O157"/>
  <c r="E162"/>
  <c r="F162"/>
  <c r="G162"/>
  <c r="H162"/>
  <c r="I162"/>
  <c r="J162"/>
  <c r="K162"/>
  <c r="L162"/>
  <c r="M162"/>
  <c r="N162"/>
  <c r="O162"/>
  <c r="E173"/>
  <c r="E168"/>
  <c r="F173"/>
  <c r="F168" s="1"/>
  <c r="G173"/>
  <c r="G168" s="1"/>
  <c r="H173"/>
  <c r="H168" s="1"/>
  <c r="I173"/>
  <c r="J173"/>
  <c r="J168"/>
  <c r="K173"/>
  <c r="E174"/>
  <c r="E169" s="1"/>
  <c r="F174"/>
  <c r="F169" s="1"/>
  <c r="G174"/>
  <c r="G169" s="1"/>
  <c r="H174"/>
  <c r="H169"/>
  <c r="I174"/>
  <c r="I169" s="1"/>
  <c r="E175"/>
  <c r="E170" s="1"/>
  <c r="F175"/>
  <c r="F170" s="1"/>
  <c r="G175"/>
  <c r="G170" s="1"/>
  <c r="H175"/>
  <c r="H170" s="1"/>
  <c r="I175"/>
  <c r="I170" s="1"/>
  <c r="J175"/>
  <c r="J170" s="1"/>
  <c r="K175"/>
  <c r="K170" s="1"/>
  <c r="L175"/>
  <c r="L170" s="1"/>
  <c r="E176"/>
  <c r="E171" s="1"/>
  <c r="F176"/>
  <c r="F171" s="1"/>
  <c r="G176"/>
  <c r="G171" s="1"/>
  <c r="H176"/>
  <c r="H171" s="1"/>
  <c r="I176"/>
  <c r="I171" s="1"/>
  <c r="E178"/>
  <c r="F178"/>
  <c r="G178"/>
  <c r="H178"/>
  <c r="I178"/>
  <c r="M178"/>
  <c r="M173"/>
  <c r="M168" s="1"/>
  <c r="N178"/>
  <c r="N173" s="1"/>
  <c r="N168"/>
  <c r="O178"/>
  <c r="E179"/>
  <c r="F179"/>
  <c r="G179"/>
  <c r="H179"/>
  <c r="I179"/>
  <c r="J179"/>
  <c r="K179"/>
  <c r="K174"/>
  <c r="L179"/>
  <c r="L174"/>
  <c r="L169" s="1"/>
  <c r="L167"/>
  <c r="M179"/>
  <c r="N179"/>
  <c r="O179"/>
  <c r="O174"/>
  <c r="O169" s="1"/>
  <c r="E180"/>
  <c r="F180"/>
  <c r="G180"/>
  <c r="H180"/>
  <c r="I180"/>
  <c r="M180"/>
  <c r="M175"/>
  <c r="M170" s="1"/>
  <c r="N180"/>
  <c r="N175" s="1"/>
  <c r="N170" s="1"/>
  <c r="O180"/>
  <c r="O175"/>
  <c r="O170" s="1"/>
  <c r="E181"/>
  <c r="F181"/>
  <c r="G181"/>
  <c r="G177" s="1"/>
  <c r="H181"/>
  <c r="I181"/>
  <c r="I177" s="1"/>
  <c r="J181"/>
  <c r="J176"/>
  <c r="J171" s="1"/>
  <c r="K181"/>
  <c r="L181"/>
  <c r="L176"/>
  <c r="L171" s="1"/>
  <c r="M181"/>
  <c r="M176"/>
  <c r="M171" s="1"/>
  <c r="N181"/>
  <c r="N176" s="1"/>
  <c r="N171" s="1"/>
  <c r="D171" s="1"/>
  <c r="O181"/>
  <c r="O176"/>
  <c r="O171" s="1"/>
  <c r="E182"/>
  <c r="F182"/>
  <c r="G182"/>
  <c r="H182"/>
  <c r="I182"/>
  <c r="J182"/>
  <c r="K182"/>
  <c r="L182"/>
  <c r="M182"/>
  <c r="N182"/>
  <c r="O182"/>
  <c r="E187"/>
  <c r="E172"/>
  <c r="F187"/>
  <c r="F172"/>
  <c r="G187"/>
  <c r="G172"/>
  <c r="H187"/>
  <c r="H172"/>
  <c r="I187"/>
  <c r="I172"/>
  <c r="J187"/>
  <c r="K187"/>
  <c r="L187"/>
  <c r="M187"/>
  <c r="M172" s="1"/>
  <c r="N187"/>
  <c r="N172" s="1"/>
  <c r="O187"/>
  <c r="O172" s="1"/>
  <c r="E121"/>
  <c r="O102"/>
  <c r="O100"/>
  <c r="O95" s="1"/>
  <c r="M93"/>
  <c r="E43"/>
  <c r="E21"/>
  <c r="Q176"/>
  <c r="Q171" s="1"/>
  <c r="H52"/>
  <c r="H49"/>
  <c r="H44"/>
  <c r="G47"/>
  <c r="Q119"/>
  <c r="R47"/>
  <c r="P12"/>
  <c r="G46"/>
  <c r="J47"/>
  <c r="R97"/>
  <c r="L95"/>
  <c r="G94"/>
  <c r="N43"/>
  <c r="N47"/>
  <c r="P174"/>
  <c r="P169" s="1"/>
  <c r="D83"/>
  <c r="E20"/>
  <c r="Q18"/>
  <c r="S45"/>
  <c r="T118"/>
  <c r="L177"/>
  <c r="H43"/>
  <c r="F19"/>
  <c r="M22"/>
  <c r="H18"/>
  <c r="P82"/>
  <c r="S120"/>
  <c r="R150"/>
  <c r="S152"/>
  <c r="T148"/>
  <c r="T147"/>
  <c r="O46"/>
  <c r="K168"/>
  <c r="I151"/>
  <c r="M177"/>
  <c r="M174"/>
  <c r="M169" s="1"/>
  <c r="J149"/>
  <c r="G148"/>
  <c r="G147" s="1"/>
  <c r="G118"/>
  <c r="F96"/>
  <c r="H95"/>
  <c r="L21"/>
  <c r="K176"/>
  <c r="K171" s="1"/>
  <c r="O47"/>
  <c r="K18"/>
  <c r="T46"/>
  <c r="O18"/>
  <c r="T175"/>
  <c r="T170"/>
  <c r="Q174"/>
  <c r="Q169"/>
  <c r="R177"/>
  <c r="R173"/>
  <c r="R168" s="1"/>
  <c r="R167"/>
  <c r="P44"/>
  <c r="P42"/>
  <c r="T121"/>
  <c r="T117" s="1"/>
  <c r="Q43"/>
  <c r="H47"/>
  <c r="F119"/>
  <c r="L45"/>
  <c r="L47"/>
  <c r="K20"/>
  <c r="S19"/>
  <c r="S22"/>
  <c r="R149"/>
  <c r="R152"/>
  <c r="J97"/>
  <c r="M82"/>
  <c r="O148"/>
  <c r="F94"/>
  <c r="J93"/>
  <c r="J92"/>
  <c r="G93"/>
  <c r="K44"/>
  <c r="D77"/>
  <c r="D67"/>
  <c r="M46"/>
  <c r="I46"/>
  <c r="I47"/>
  <c r="G22"/>
  <c r="R19"/>
  <c r="R17"/>
  <c r="Q152"/>
  <c r="Q151"/>
  <c r="R46"/>
  <c r="H17"/>
  <c r="R12"/>
  <c r="N45"/>
  <c r="K46"/>
  <c r="N22"/>
  <c r="J22"/>
  <c r="I152"/>
  <c r="S13"/>
  <c r="F17"/>
  <c r="T97"/>
  <c r="P175"/>
  <c r="P170" s="1"/>
  <c r="P177"/>
  <c r="D112"/>
  <c r="D100"/>
  <c r="T122"/>
  <c r="J14"/>
  <c r="T12"/>
  <c r="T92"/>
  <c r="K169"/>
  <c r="K167"/>
  <c r="K172"/>
  <c r="N42"/>
  <c r="D96"/>
  <c r="D162"/>
  <c r="D157"/>
  <c r="K97"/>
  <c r="M45"/>
  <c r="M42" s="1"/>
  <c r="U42" s="1"/>
  <c r="D50"/>
  <c r="M17"/>
  <c r="I22"/>
  <c r="G12"/>
  <c r="T47"/>
  <c r="P47"/>
  <c r="S92"/>
  <c r="D124"/>
  <c r="J122"/>
  <c r="D176"/>
  <c r="D24"/>
  <c r="I45"/>
  <c r="H22"/>
  <c r="M47"/>
  <c r="D86"/>
  <c r="E95"/>
  <c r="E92" s="1"/>
  <c r="K152"/>
  <c r="L172"/>
  <c r="K22"/>
  <c r="E22"/>
  <c r="S46"/>
  <c r="S15" s="1"/>
  <c r="D15" s="1"/>
  <c r="E97"/>
  <c r="I18"/>
  <c r="I17"/>
  <c r="J152"/>
  <c r="N152"/>
  <c r="K177"/>
  <c r="K94"/>
  <c r="K92" s="1"/>
  <c r="L14"/>
  <c r="F22"/>
  <c r="P122"/>
  <c r="E42"/>
  <c r="H177"/>
  <c r="F177"/>
  <c r="O147"/>
  <c r="K147"/>
  <c r="D150"/>
  <c r="J117"/>
  <c r="N117"/>
  <c r="I82"/>
  <c r="I44"/>
  <c r="I42" s="1"/>
  <c r="F13"/>
  <c r="G42"/>
  <c r="E47"/>
  <c r="D37"/>
  <c r="D27"/>
  <c r="N15"/>
  <c r="M15"/>
  <c r="K17"/>
  <c r="I15"/>
  <c r="H15"/>
  <c r="T15"/>
  <c r="R15"/>
  <c r="R22"/>
  <c r="Q46"/>
  <c r="Q15"/>
  <c r="P117"/>
  <c r="T152"/>
  <c r="S147"/>
  <c r="R147"/>
  <c r="Q147"/>
  <c r="G152"/>
  <c r="D127"/>
  <c r="D107"/>
  <c r="N82"/>
  <c r="L82"/>
  <c r="J82"/>
  <c r="K82"/>
  <c r="D72"/>
  <c r="D62"/>
  <c r="D85"/>
  <c r="D87"/>
  <c r="I13"/>
  <c r="M167"/>
  <c r="M117"/>
  <c r="D187"/>
  <c r="D181"/>
  <c r="J177"/>
  <c r="I167"/>
  <c r="F167"/>
  <c r="G167"/>
  <c r="L148"/>
  <c r="L152"/>
  <c r="I147"/>
  <c r="D142"/>
  <c r="O121"/>
  <c r="O117" s="1"/>
  <c r="O122"/>
  <c r="I120"/>
  <c r="I122"/>
  <c r="E119"/>
  <c r="E122"/>
  <c r="D101"/>
  <c r="G95"/>
  <c r="G97"/>
  <c r="L93"/>
  <c r="L92" s="1"/>
  <c r="L97"/>
  <c r="F93"/>
  <c r="F97"/>
  <c r="O82"/>
  <c r="M14"/>
  <c r="D57"/>
  <c r="F46"/>
  <c r="D51"/>
  <c r="K45"/>
  <c r="K47"/>
  <c r="K43"/>
  <c r="D32"/>
  <c r="G21"/>
  <c r="D26"/>
  <c r="O19"/>
  <c r="O13" s="1"/>
  <c r="O22"/>
  <c r="N17"/>
  <c r="J17"/>
  <c r="E17"/>
  <c r="O45"/>
  <c r="Q20"/>
  <c r="Q17"/>
  <c r="Q22"/>
  <c r="T17"/>
  <c r="P19"/>
  <c r="P22"/>
  <c r="Q45"/>
  <c r="Q42"/>
  <c r="Q47"/>
  <c r="S43"/>
  <c r="S42" s="1"/>
  <c r="S47"/>
  <c r="D47" s="1"/>
  <c r="R82"/>
  <c r="R45"/>
  <c r="R120"/>
  <c r="R117"/>
  <c r="R122"/>
  <c r="Q118"/>
  <c r="Q122"/>
  <c r="P151"/>
  <c r="P152"/>
  <c r="T174"/>
  <c r="T169" s="1"/>
  <c r="T177"/>
  <c r="Q167"/>
  <c r="R13"/>
  <c r="D43"/>
  <c r="S97"/>
  <c r="S122"/>
  <c r="D49"/>
  <c r="Q13"/>
  <c r="D125"/>
  <c r="D153"/>
  <c r="D84"/>
  <c r="E12"/>
  <c r="D25"/>
  <c r="J44"/>
  <c r="J13" s="1"/>
  <c r="J11" s="1"/>
  <c r="J12"/>
  <c r="O152"/>
  <c r="D156"/>
  <c r="D155"/>
  <c r="D48"/>
  <c r="M122"/>
  <c r="S17"/>
  <c r="D126"/>
  <c r="D154"/>
  <c r="D18"/>
  <c r="Q177"/>
  <c r="O17"/>
  <c r="L22"/>
  <c r="L44"/>
  <c r="L13" s="1"/>
  <c r="D23"/>
  <c r="T44"/>
  <c r="T22"/>
  <c r="Q97"/>
  <c r="P92"/>
  <c r="D180"/>
  <c r="E177"/>
  <c r="N174"/>
  <c r="N169" s="1"/>
  <c r="N177"/>
  <c r="J174"/>
  <c r="O173"/>
  <c r="O168" s="1"/>
  <c r="O177"/>
  <c r="E152"/>
  <c r="E149"/>
  <c r="M148"/>
  <c r="M147" s="1"/>
  <c r="M152"/>
  <c r="K121"/>
  <c r="K15"/>
  <c r="K122"/>
  <c r="H120"/>
  <c r="H117" s="1"/>
  <c r="H122"/>
  <c r="L118"/>
  <c r="L117" s="1"/>
  <c r="L122"/>
  <c r="D123"/>
  <c r="D103"/>
  <c r="I98"/>
  <c r="L15"/>
  <c r="E15"/>
  <c r="O97"/>
  <c r="M94"/>
  <c r="M97"/>
  <c r="H94"/>
  <c r="H92"/>
  <c r="H97"/>
  <c r="D99"/>
  <c r="S175"/>
  <c r="S177"/>
  <c r="O92"/>
  <c r="D52"/>
  <c r="J46"/>
  <c r="J15"/>
  <c r="T45"/>
  <c r="T14"/>
  <c r="K117"/>
  <c r="D22"/>
  <c r="D82"/>
  <c r="K13"/>
  <c r="E14"/>
  <c r="M92"/>
  <c r="M13"/>
  <c r="I93"/>
  <c r="I97"/>
  <c r="D98"/>
  <c r="D149"/>
  <c r="E147"/>
  <c r="J169"/>
  <c r="J172"/>
  <c r="D172"/>
  <c r="L42"/>
  <c r="R14"/>
  <c r="R11"/>
  <c r="R42"/>
  <c r="P17"/>
  <c r="P13"/>
  <c r="D21"/>
  <c r="G15"/>
  <c r="G17"/>
  <c r="D17" s="1"/>
  <c r="F92"/>
  <c r="G14"/>
  <c r="G92"/>
  <c r="D19"/>
  <c r="D95"/>
  <c r="S170"/>
  <c r="D175"/>
  <c r="D118"/>
  <c r="D121"/>
  <c r="H13"/>
  <c r="T42"/>
  <c r="H14"/>
  <c r="J42"/>
  <c r="E13"/>
  <c r="E11" s="1"/>
  <c r="P147"/>
  <c r="P15"/>
  <c r="Q117"/>
  <c r="Q12"/>
  <c r="Q14"/>
  <c r="D20"/>
  <c r="O42"/>
  <c r="O14"/>
  <c r="K12"/>
  <c r="K11" s="1"/>
  <c r="K42"/>
  <c r="K14"/>
  <c r="D45"/>
  <c r="F15"/>
  <c r="D46"/>
  <c r="E117"/>
  <c r="I117"/>
  <c r="I14"/>
  <c r="L147"/>
  <c r="D151"/>
  <c r="D94"/>
  <c r="L12"/>
  <c r="L11" s="1"/>
  <c r="O15"/>
  <c r="F42"/>
  <c r="S167"/>
  <c r="S14"/>
  <c r="J167"/>
  <c r="Q11"/>
  <c r="I92"/>
  <c r="I12"/>
  <c r="I11" s="1"/>
  <c r="N167" l="1"/>
  <c r="D169"/>
  <c r="N13"/>
  <c r="T167"/>
  <c r="T13"/>
  <c r="T11" s="1"/>
  <c r="P167"/>
  <c r="P14"/>
  <c r="P11" s="1"/>
  <c r="N14"/>
  <c r="D170"/>
  <c r="O167"/>
  <c r="O12"/>
  <c r="O11" s="1"/>
  <c r="D168"/>
  <c r="D177"/>
  <c r="H148"/>
  <c r="H152"/>
  <c r="F152"/>
  <c r="D152" s="1"/>
  <c r="F148"/>
  <c r="G119"/>
  <c r="G122"/>
  <c r="N93"/>
  <c r="N97"/>
  <c r="D97" s="1"/>
  <c r="D44"/>
  <c r="D174"/>
  <c r="D173"/>
  <c r="S12"/>
  <c r="S11" s="1"/>
  <c r="M12"/>
  <c r="M11" s="1"/>
  <c r="H42"/>
  <c r="D42" s="1"/>
  <c r="D178"/>
  <c r="E167"/>
  <c r="J147"/>
  <c r="R92"/>
  <c r="S117"/>
  <c r="F120"/>
  <c r="F122"/>
  <c r="D122" s="1"/>
  <c r="G12" i="2"/>
  <c r="I10"/>
  <c r="D182" i="1"/>
  <c r="D179"/>
  <c r="H167"/>
  <c r="D132"/>
  <c r="Q92"/>
  <c r="H10" i="2"/>
  <c r="G10" s="1"/>
  <c r="H22"/>
  <c r="G22" s="1"/>
  <c r="D120" i="1" l="1"/>
  <c r="F14"/>
  <c r="D14" s="1"/>
  <c r="F117"/>
  <c r="G13"/>
  <c r="G117"/>
  <c r="D119"/>
  <c r="F147"/>
  <c r="F12"/>
  <c r="D148"/>
  <c r="N12"/>
  <c r="N11" s="1"/>
  <c r="N92"/>
  <c r="D92" s="1"/>
  <c r="D93"/>
  <c r="H147"/>
  <c r="H12"/>
  <c r="H11" s="1"/>
  <c r="D167"/>
  <c r="F11" l="1"/>
  <c r="D12"/>
  <c r="G11"/>
  <c r="D13"/>
  <c r="D147"/>
  <c r="D117"/>
  <c r="D11" l="1"/>
</calcChain>
</file>

<file path=xl/sharedStrings.xml><?xml version="1.0" encoding="utf-8"?>
<sst xmlns="http://schemas.openxmlformats.org/spreadsheetml/2006/main" count="512" uniqueCount="186">
  <si>
    <t>программы из различных источников финансирования</t>
  </si>
  <si>
    <t>№ п/п</t>
  </si>
  <si>
    <t>Наименование муниципальной программы, подпрограммы/основного мероприятия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</si>
  <si>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</si>
  <si>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</si>
  <si>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</si>
  <si>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</si>
  <si>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</si>
  <si>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</si>
  <si>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</si>
  <si>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</si>
  <si>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</si>
  <si>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</si>
  <si>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</si>
  <si>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местный бюджет</t>
  </si>
  <si>
    <t>другие источники</t>
  </si>
  <si>
    <t>собственные (заемные) средства молодых семей</t>
  </si>
  <si>
    <t>1.</t>
  </si>
  <si>
    <t>Мероприятия подпрограммы «Обеспечение жильем молодых семей» федеральной целевой программы «Жилище» на 2015-2020 годы»</t>
  </si>
  <si>
    <t>2.</t>
  </si>
  <si>
    <t>Мероприятия в части обследования домов на предмет ветхости и аварийности</t>
  </si>
  <si>
    <t>3.</t>
  </si>
  <si>
    <t>Обеспечение деятельности (оказание услуг) муниципальных учреждений</t>
  </si>
  <si>
    <t>4.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</si>
  <si>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</si>
  <si>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 муниципальной программе</t>
  </si>
  <si>
    <t xml:space="preserve">Ресурсное обеспечение и прогнозная (справочная) оценка на реализацию мероприятий муниципальной </t>
  </si>
  <si>
    <t>1.1</t>
  </si>
  <si>
    <t>1.1.1</t>
  </si>
  <si>
    <t>2.1</t>
  </si>
  <si>
    <t>2.1.1</t>
  </si>
  <si>
    <t>2.1.2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</si>
  <si>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</si>
  <si>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3.1</t>
  </si>
  <si>
    <t>3.1.1</t>
  </si>
  <si>
    <t>3.1.2</t>
  </si>
  <si>
    <t>4.1</t>
  </si>
  <si>
    <t>4.1.1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</si>
  <si>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</si>
  <si>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5.1</t>
  </si>
  <si>
    <t>средства Фонда содействия реформированию ЖКХ</t>
  </si>
  <si>
    <t>5.1.1</t>
  </si>
  <si>
    <t>5.1.2</t>
  </si>
  <si>
    <t>2021 год</t>
  </si>
  <si>
    <t>2022 год</t>
  </si>
  <si>
    <t>2023 год</t>
  </si>
  <si>
    <t>2024 год</t>
  </si>
  <si>
    <t>2025 год</t>
  </si>
  <si>
    <t>11</t>
  </si>
  <si>
    <t>12</t>
  </si>
  <si>
    <t>13</t>
  </si>
  <si>
    <t>14</t>
  </si>
  <si>
    <t>15</t>
  </si>
  <si>
    <t>2.1.3</t>
  </si>
  <si>
    <t>3.1.3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</si>
  <si>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</si>
  <si>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1.1.2</t>
  </si>
  <si>
    <t>Реализация мероприятий по обеспечению жильем молодых семей</t>
  </si>
  <si>
    <t>2.1.4</t>
  </si>
  <si>
    <t>Обеспечение деятельности (оказание услуг) муниципальных учреждений в части погашения кредиторской задолженности, пеней, штрафов</t>
  </si>
  <si>
    <t xml:space="preserve">2.2 </t>
  </si>
  <si>
    <t>2.2.1</t>
  </si>
  <si>
    <r>
      <rPr>
        <b/>
        <u/>
        <sz val="11"/>
        <color indexed="8"/>
        <rFont val="Times New Roman"/>
        <family val="1"/>
        <charset val="204"/>
      </rPr>
      <t xml:space="preserve">Подпрограмма </t>
    </r>
    <r>
      <rPr>
        <b/>
        <sz val="11"/>
        <color indexed="8"/>
        <rFont val="Times New Roman"/>
        <family val="1"/>
        <charset val="204"/>
      </rPr>
      <t>«Обеспечение жильем молодых семей»</t>
    </r>
  </si>
  <si>
    <r>
      <rPr>
        <b/>
        <u/>
        <sz val="11"/>
        <color indexed="8"/>
        <rFont val="Times New Roman"/>
        <family val="1"/>
        <charset val="204"/>
      </rPr>
      <t xml:space="preserve">Основное мероприятие </t>
    </r>
    <r>
      <rPr>
        <b/>
        <sz val="11"/>
        <color indexed="8"/>
        <rFont val="Times New Roman"/>
        <family val="1"/>
        <charset val="204"/>
      </rPr>
      <t>«Повышение доступности жилья отдельным категориям граждан»</t>
    </r>
  </si>
  <si>
    <r>
      <rPr>
        <b/>
        <u/>
        <sz val="11"/>
        <color indexed="8"/>
        <rFont val="Times New Roman"/>
        <family val="1"/>
        <charset val="204"/>
      </rPr>
      <t xml:space="preserve">Основное мероприятие </t>
    </r>
    <r>
      <rPr>
        <b/>
        <sz val="11"/>
        <color indexed="8"/>
        <rFont val="Times New Roman"/>
        <family val="1"/>
        <charset val="204"/>
      </rPr>
      <t>«Улучшение жилищных условий»</t>
    </r>
  </si>
  <si>
    <r>
      <rPr>
        <b/>
        <u/>
        <sz val="11"/>
        <color indexed="8"/>
        <rFont val="Times New Roman"/>
        <family val="1"/>
        <charset val="204"/>
      </rPr>
      <t>Основное мероприятие</t>
    </r>
    <r>
      <rPr>
        <b/>
        <sz val="11"/>
        <color indexed="8"/>
        <rFont val="Times New Roman"/>
        <family val="1"/>
        <charset val="204"/>
      </rPr>
      <t xml:space="preserve"> «Обеспечение деятельности в сфере распределения жилья»</t>
    </r>
  </si>
  <si>
    <r>
      <rPr>
        <b/>
        <u/>
        <sz val="11"/>
        <color indexed="8"/>
        <rFont val="Times New Roman"/>
        <family val="1"/>
        <charset val="204"/>
      </rPr>
      <t>Подпрограмма</t>
    </r>
    <r>
      <rPr>
        <b/>
        <sz val="11"/>
        <color indexed="8"/>
        <rFont val="Times New Roman"/>
        <family val="1"/>
        <charset val="204"/>
      </rPr>
      <t xml:space="preserve"> «Обеспечение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  </r>
  </si>
  <si>
    <r>
      <rPr>
        <b/>
        <u/>
        <sz val="11"/>
        <color indexed="8"/>
        <rFont val="Times New Roman"/>
        <family val="1"/>
        <charset val="204"/>
      </rPr>
      <t xml:space="preserve">Основное мероприятие </t>
    </r>
    <r>
      <rPr>
        <b/>
        <sz val="11"/>
        <color indexed="8"/>
        <rFont val="Times New Roman"/>
        <family val="1"/>
        <charset val="204"/>
      </rPr>
      <t>«Поддержка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семью»</t>
    </r>
  </si>
  <si>
    <r>
      <rPr>
        <b/>
        <u/>
        <sz val="11"/>
        <color indexed="8"/>
        <rFont val="Times New Roman"/>
        <family val="1"/>
        <charset val="204"/>
      </rPr>
      <t>Подпрограмма</t>
    </r>
    <r>
      <rPr>
        <b/>
        <sz val="11"/>
        <color indexed="8"/>
        <rFont val="Times New Roman"/>
        <family val="1"/>
        <charset val="204"/>
      </rPr>
      <t xml:space="preserve"> "Реализация мероприятий по переселению граждан из аварийного жилищного фонда г. Свободного"</t>
    </r>
  </si>
  <si>
    <r>
      <rPr>
        <b/>
        <u/>
        <sz val="11"/>
        <color indexed="8"/>
        <rFont val="Times New Roman"/>
        <family val="1"/>
        <charset val="204"/>
      </rPr>
      <t xml:space="preserve">Основное мероприятие </t>
    </r>
    <r>
      <rPr>
        <b/>
        <sz val="11"/>
        <color indexed="8"/>
        <rFont val="Times New Roman"/>
        <family val="1"/>
        <charset val="204"/>
      </rPr>
      <t>«Переселения граждан из ветхого и аварийного жилищного фонда, признанного непригодным для проживания, и (или) жилищного фонда с высоким уровнем износа (более 70 процентов)»</t>
    </r>
  </si>
  <si>
    <t xml:space="preserve">Обеспечение мероприятий по переселению граждан из аварийного жилищного фонда </t>
  </si>
  <si>
    <t>Обеспечение доступным и качественным жильем молодых семей города Свободный</t>
  </si>
  <si>
    <t>1.1.3</t>
  </si>
  <si>
    <t>2.1.5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</si>
  <si>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</si>
  <si>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4.1.2</t>
  </si>
  <si>
    <r>
      <rPr>
        <b/>
        <u/>
        <sz val="11"/>
        <color indexed="8"/>
        <rFont val="Times New Roman"/>
        <family val="1"/>
        <charset val="204"/>
      </rPr>
      <t xml:space="preserve">Основное мероприятие </t>
    </r>
    <r>
      <rPr>
        <b/>
        <sz val="11"/>
        <color indexed="8"/>
        <rFont val="Times New Roman"/>
        <family val="1"/>
        <charset val="204"/>
      </rPr>
      <t>"Региональный проект "Обеспечение устойчивого сокращения непригодного для проживания жилищного фонда"</t>
    </r>
  </si>
  <si>
    <t>Подпрограмма "Обеспечение жилыми помещениями отдельных категорий граждан в г. Свободном Амурской области"</t>
  </si>
  <si>
    <t>Основное мероприятие "Предоставление жилых помещений отдельным категориям граждан в г. Свободный Амурской области"</t>
  </si>
  <si>
    <t>6.1</t>
  </si>
  <si>
    <t>6.1.1</t>
  </si>
  <si>
    <t>4.1.3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</si>
  <si>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</si>
  <si>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r>
      <rPr>
        <b/>
        <u/>
        <sz val="11"/>
        <rFont val="Times New Roman"/>
        <family val="1"/>
        <charset val="204"/>
      </rPr>
      <t xml:space="preserve">Муниципальная программа </t>
    </r>
    <r>
      <rPr>
        <b/>
        <sz val="11"/>
        <rFont val="Times New Roman"/>
        <family val="1"/>
        <charset val="204"/>
      </rPr>
      <t>"Обеспечение доступным и качественным жильем населения города Свободного"</t>
    </r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</si>
  <si>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</si>
  <si>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r>
      <rPr>
        <b/>
        <u/>
        <sz val="11"/>
        <color indexed="8"/>
        <rFont val="Times New Roman"/>
        <family val="1"/>
        <charset val="204"/>
      </rPr>
      <t xml:space="preserve">Подпрограмма </t>
    </r>
    <r>
      <rPr>
        <b/>
        <sz val="11"/>
        <color indexed="8"/>
        <rFont val="Times New Roman"/>
        <family val="1"/>
        <charset val="204"/>
      </rPr>
      <t>«Обеспечение реализации основных направлений муниципальной программы»</t>
    </r>
  </si>
  <si>
    <r>
      <rPr>
        <b/>
        <u/>
        <sz val="11"/>
        <color indexed="8"/>
        <rFont val="Times New Roman"/>
        <family val="1"/>
        <charset val="204"/>
      </rPr>
      <t>Подпрограмма</t>
    </r>
    <r>
      <rPr>
        <b/>
        <sz val="11"/>
        <color indexed="8"/>
        <rFont val="Times New Roman"/>
        <family val="1"/>
        <charset val="204"/>
      </rPr>
      <t xml:space="preserve"> "Переселение граждан из аварийного жилищного фонда, в том числе с учетом необходимости развития малоэтажного  жилищного строительства  на территории города Свободного"</t>
    </r>
  </si>
  <si>
    <t>2.1.6</t>
  </si>
  <si>
    <t>Разработка пректно-сметной документации (проект организации работ по сносу (демонтажу) объектов капитального строительства (ПОД) и сметная документация (СМ))</t>
  </si>
  <si>
    <t>Экспертное сопровождение, авторский надзор за строительством 5-этажного 60-квартирного жилого дома в 359 квартале, г. Свободный Амурской области</t>
  </si>
  <si>
    <t>6.1.2</t>
  </si>
  <si>
    <t>Приложение № 4</t>
  </si>
  <si>
    <t>6.1.3</t>
  </si>
  <si>
    <t>Проектирование и строительство кабельной линии от вводно-распределительного устройства до жилого дома в 359 квартале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</si>
  <si>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</si>
  <si>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6.1.4</t>
  </si>
  <si>
    <t>Вывоз строительного мусора после сноса ветхого и аварийного жилищного фонда, полный или частичный разбор здания (дома), разработка проектно-сметной документации на снос аварийного жилого фонда</t>
  </si>
  <si>
    <t xml:space="preserve">средства Фонда развития территорий </t>
  </si>
  <si>
    <t>Постановление от ________ № _____</t>
  </si>
  <si>
    <t>2026 год</t>
  </si>
  <si>
    <t>2027 год</t>
  </si>
  <si>
    <t>2028 год</t>
  </si>
  <si>
    <t>2029 год</t>
  </si>
  <si>
    <t>2030 год</t>
  </si>
  <si>
    <t>16</t>
  </si>
  <si>
    <t>17</t>
  </si>
  <si>
    <t>18</t>
  </si>
  <si>
    <t>19</t>
  </si>
  <si>
    <t>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</si>
  <si>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</si>
  <si>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Ресурсное обеспечение реализации  муниципальной программы</t>
  </si>
  <si>
    <t>за счет средств  местного бюджета</t>
  </si>
  <si>
    <t>Наименование муниципальной программы, подпрограммы, основного мероприятия, мероприятия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</si>
  <si>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</si>
  <si>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</si>
  <si>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</si>
  <si>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РзПз</t>
  </si>
  <si>
    <t>ЦСР</t>
  </si>
  <si>
    <t>Муниципальная программа "Обеспечение доступным и качественным жильем населения города  Свободного"</t>
  </si>
  <si>
    <t>всего, в том числе</t>
  </si>
  <si>
    <t>015, 008</t>
  </si>
  <si>
    <t>0501, 0505, 1003,1004</t>
  </si>
  <si>
    <t>55.0.00.00000*</t>
  </si>
  <si>
    <t>Управление по ЖКХ и благоустройству  администрации города (МКУ «Жилищный центр» города Свободного)</t>
  </si>
  <si>
    <t>015</t>
  </si>
  <si>
    <t>0501,0505, 1003</t>
  </si>
  <si>
    <t>Управление  по использованию  муниципального имущества  и землепользованию администрации города</t>
  </si>
  <si>
    <t>008</t>
  </si>
  <si>
    <t>0501, 1004</t>
  </si>
  <si>
    <t>Подпрограмма «Обеспечение жильем молодых семей»</t>
  </si>
  <si>
    <t>55.1.00.00000*</t>
  </si>
  <si>
    <t>Основное мероприятие «Повышение доступности жилья отдельным категориям граждан»</t>
  </si>
  <si>
    <t>55.1.01.00000*</t>
  </si>
  <si>
    <t>Управление по ЖКХ  и благоустройству  администрации города (МКУ «Жилищный центр» города Свободного)</t>
  </si>
  <si>
    <t xml:space="preserve">55.1.001, 55.1.01.L0200* </t>
  </si>
  <si>
    <t>55.1.01.06101**</t>
  </si>
  <si>
    <t>1003</t>
  </si>
  <si>
    <t xml:space="preserve">55.1.01.L4970 </t>
  </si>
  <si>
    <t>Подпрограмма "Переселение граждан из аварийного жилищного фонда, в том числе с учетом необходимости развития  малоэтажного  жилищного строительства  на территории города Свободного "</t>
  </si>
  <si>
    <t>0501</t>
  </si>
  <si>
    <t>55.2.00.00000*</t>
  </si>
  <si>
    <t xml:space="preserve">Управление по ЖКХ  и благоустройству  администрации города </t>
  </si>
  <si>
    <t>Основное мероприятие «Улучшение жилищных условий»</t>
  </si>
  <si>
    <t>55.2.01.00000*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</si>
  <si>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</si>
  <si>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55.2.01.S9602*</t>
  </si>
  <si>
    <t xml:space="preserve">Управление по ЖКХ   и благоустройству  администрации города </t>
  </si>
  <si>
    <t>55.2.01.05220</t>
  </si>
  <si>
    <t>55.2.01.05995</t>
  </si>
  <si>
    <t>Разработка проектно-сметной документации (проект организации работ по сносу (демонтажу) объектов  капитального строительства (ПОД) и сметная документация (СМ)</t>
  </si>
  <si>
    <t>Управление по ЖКХ и благоустройству  администрации города  Свободного</t>
  </si>
  <si>
    <t>55.2.01.05280</t>
  </si>
  <si>
    <t>2.2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</si>
  <si>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</si>
  <si>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55.2.F3.00000</t>
  </si>
  <si>
    <t>Обеспечение мероприятий по переселению граждан из аварийного жилищного фонда</t>
  </si>
  <si>
    <t>55.2.F3.6748S</t>
  </si>
  <si>
    <t>Подпрограмма «Обеспечение реализации основных направлений муниципальной программы»</t>
  </si>
  <si>
    <t>0505</t>
  </si>
  <si>
    <t>55.3.00.00000*</t>
  </si>
  <si>
    <t>Управление по ЖКХ  и благоустройству  администрации города (МКУ «Жилищный центр» города Свободного</t>
  </si>
  <si>
    <t>Основное мероприятие «Обеспечение деятельности в сфере распределения жилья»</t>
  </si>
  <si>
    <t>55.3.01.00000*</t>
  </si>
  <si>
    <t>55.3.01.01002**</t>
  </si>
  <si>
    <t>МКУ «Жилищный центр» города Свободного</t>
  </si>
  <si>
    <t>5530100001, 55.3.01.01002**</t>
  </si>
  <si>
    <t>3.1.2.</t>
  </si>
  <si>
    <t>5530105160*   5530105520</t>
  </si>
  <si>
    <t>Подпрограмма «Обеспечение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</si>
  <si>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55.4.00.00000</t>
  </si>
  <si>
    <t>Основное мероприятие «Поддержка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семью»</t>
  </si>
  <si>
    <t>55.4.01.00000</t>
  </si>
  <si>
    <t>55.4.01.06130</t>
  </si>
  <si>
    <t>5</t>
  </si>
  <si>
    <t>Подпрограмма "Обеспечение жилыми помещениями отдельных категорий граждан в г. Свободный Амурской области"</t>
  </si>
  <si>
    <t>55.6.00.00000</t>
  </si>
  <si>
    <t>Основное мероприятие "Предоставление жилых помещений отдельным категориям граждан в г. Свободном Амурской области"</t>
  </si>
  <si>
    <t>55.6.01.00000</t>
  </si>
  <si>
    <t>55.6.01.05300</t>
  </si>
  <si>
    <t>55.6.01.05301</t>
  </si>
  <si>
    <t>Примечание:</t>
  </si>
  <si>
    <t>&lt;*&gt; &lt;**&gt;</t>
  </si>
  <si>
    <t xml:space="preserve">           Распределение бюджетных ассигнований на 2015 год указано согласно таблице соответствия измененных кодов, бюджетной классификации в части целевой статьи статей расходов городского бюджета на 2016 год, размещенной на портале администрации города Свободного в информационно-телекоммуникационной сети «Интернет» по адресу: www.svobnews.amur.ru</t>
  </si>
  <si>
    <t xml:space="preserve">           Распределение бюджетных ассигнований на 2016 год указано согласно таблице соответствия измененных кодов бюджетной классификации части целевой статьи статей расходов городского бюджета, на 2017 год и плановый период 2018 и 2019 годы к целевым статьям, применяемым в 2016 году, размещенной на портале администрации города Свободного в информационно-телекоммуникационной сети «Интернет» по адресу: www.svobnews.amur.ru</t>
  </si>
  <si>
    <t>Приложение № 4 к муниципальной программе</t>
  </si>
  <si>
    <t>Постановление от 08.12.2023 № 1897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</si>
</sst>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4" fontId="8" fillId="0" borderId="0" xfId="0" applyNumberFormat="1" applyFont="1"/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top" wrapText="1"/>
    </xf>
    <xf numFmtId="4" fontId="8" fillId="2" borderId="0" xfId="0" applyNumberFormat="1" applyFont="1" applyFill="1"/>
    <xf numFmtId="49" fontId="8" fillId="0" borderId="1" xfId="0" applyNumberFormat="1" applyFont="1" applyBorder="1" applyAlignment="1">
      <alignment horizont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center"/>
    </xf>
    <xf numFmtId="4" fontId="8" fillId="0" borderId="1" xfId="0" applyNumberFormat="1" applyFont="1" applyBorder="1"/>
    <xf numFmtId="49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vertical="center"/>
    </xf>
    <xf numFmtId="4" fontId="9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4" fontId="9" fillId="7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4" fontId="0" fillId="2" borderId="0" xfId="0" applyNumberFormat="1" applyFill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1" fillId="10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left" vertical="center" wrapText="1"/>
    </xf>
    <xf numFmtId="49" fontId="13" fillId="11" borderId="1" xfId="0" applyNumberFormat="1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4" fontId="11" fillId="8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15" fillId="0" borderId="0" xfId="0" applyNumberFormat="1" applyFont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4" fontId="9" fillId="2" borderId="4" xfId="0" applyNumberFormat="1" applyFont="1" applyFill="1" applyBorder="1" applyAlignment="1">
      <alignment vertical="center" wrapText="1"/>
    </xf>
    <xf numFmtId="4" fontId="8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left" vertical="center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96"/>
  <sheetViews>
    <sheetView zoomScaleSheetLayoutView="85" workbookViewId="0">
      <pane xSplit="4" ySplit="11" topLeftCell="F31" activePane="bottomRight" state="frozen"/>
      <selection pane="topRight" activeCell="E1" sqref="E1"/>
      <selection pane="bottomLeft" activeCell="A12" sqref="A12"/>
      <selection pane="bottomRight" activeCell="R45" sqref="R45:S46"/>
    </sheetView>
  </sheetViews>
  <sheetFormatPr defaultRowHeight="15"/>
  <cols>
    <col min="1" max="1" width="8.5703125" style="19" customWidth="1"/>
    <col min="2" max="2" width="31.5703125" style="21" customWidth="1"/>
    <col min="3" max="3" width="24.28515625" style="21" customWidth="1"/>
    <col min="4" max="4" width="14.42578125" style="1" customWidth="1"/>
    <col min="5" max="5" width="12.7109375" style="1" customWidth="1"/>
    <col min="6" max="7" width="13.28515625" style="1" customWidth="1"/>
    <col min="8" max="9" width="11.7109375" style="1" customWidth="1"/>
    <col min="10" max="10" width="11.5703125" style="1" customWidth="1"/>
    <col min="11" max="11" width="11.85546875" style="1" customWidth="1"/>
    <col min="12" max="12" width="13" style="1" customWidth="1"/>
    <col min="13" max="13" width="11.42578125" style="1" customWidth="1"/>
    <col min="14" max="14" width="11.140625" style="1" customWidth="1"/>
    <col min="15" max="17" width="10.85546875" style="1" customWidth="1"/>
    <col min="18" max="18" width="10.7109375" style="1" customWidth="1"/>
    <col min="19" max="19" width="10.5703125" style="1" customWidth="1"/>
    <col min="20" max="20" width="10.85546875" style="1" customWidth="1"/>
    <col min="21" max="21" width="14.42578125" style="1" bestFit="1" customWidth="1"/>
    <col min="22" max="16384" width="9.140625" style="1"/>
  </cols>
  <sheetData>
    <row r="1" spans="1:20" ht="15.75" customHeight="1">
      <c r="R1" s="107" t="s">
        <v>91</v>
      </c>
      <c r="S1" s="107"/>
      <c r="T1" s="107"/>
    </row>
    <row r="2" spans="1:20" ht="17.25" customHeight="1">
      <c r="R2" s="107" t="s">
        <v>25</v>
      </c>
      <c r="S2" s="107"/>
      <c r="T2" s="107"/>
    </row>
    <row r="3" spans="1:20">
      <c r="K3" s="5"/>
      <c r="Q3" s="73" t="s">
        <v>98</v>
      </c>
      <c r="R3" s="73"/>
      <c r="S3" s="73"/>
      <c r="T3" s="73"/>
    </row>
    <row r="4" spans="1:20" ht="22.5">
      <c r="A4" s="111" t="s">
        <v>26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</row>
    <row r="5" spans="1:20" ht="22.5">
      <c r="A5" s="111" t="s">
        <v>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</row>
    <row r="6" spans="1:20">
      <c r="F6" s="105"/>
      <c r="G6" s="105"/>
    </row>
    <row r="7" spans="1:20">
      <c r="H7" s="5"/>
      <c r="I7" s="5"/>
      <c r="J7" s="5"/>
      <c r="K7" s="5"/>
      <c r="L7" s="5"/>
    </row>
    <row r="8" spans="1:20" ht="20.65" customHeight="1">
      <c r="A8" s="87" t="s">
        <v>1</v>
      </c>
      <c r="B8" s="87" t="s">
        <v>2</v>
      </c>
      <c r="C8" s="87" t="s">
        <v>3</v>
      </c>
      <c r="D8" s="87" t="s">
        <v>4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17"/>
      <c r="Q8" s="17"/>
      <c r="R8" s="17"/>
      <c r="S8" s="17"/>
      <c r="T8" s="17"/>
    </row>
    <row r="9" spans="1:20" s="16" customFormat="1" ht="32.85" customHeight="1">
      <c r="A9" s="87"/>
      <c r="B9" s="87"/>
      <c r="C9" s="87"/>
      <c r="D9" s="15" t="s">
        <v>5</v>
      </c>
      <c r="E9" s="15" t="s">
        <v>6</v>
      </c>
      <c r="F9" s="15" t="s">
        <v>7</v>
      </c>
      <c r="G9" s="15" t="s">
        <v>8</v>
      </c>
      <c r="H9" s="15" t="s">
        <v>9</v>
      </c>
      <c r="I9" s="15" t="s">
        <v>10</v>
      </c>
      <c r="J9" s="15" t="s">
        <v>11</v>
      </c>
      <c r="K9" s="15" t="s">
        <v>43</v>
      </c>
      <c r="L9" s="15" t="s">
        <v>44</v>
      </c>
      <c r="M9" s="15" t="s">
        <v>45</v>
      </c>
      <c r="N9" s="15" t="s">
        <v>46</v>
      </c>
      <c r="O9" s="15" t="s">
        <v>47</v>
      </c>
      <c r="P9" s="15" t="s">
        <v>99</v>
      </c>
      <c r="Q9" s="15" t="s">
        <v>100</v>
      </c>
      <c r="R9" s="15" t="s">
        <v>101</v>
      </c>
      <c r="S9" s="15" t="s">
        <v>102</v>
      </c>
      <c r="T9" s="15" t="s">
        <v>103</v>
      </c>
    </row>
    <row r="10" spans="1:20">
      <c r="A10" s="18">
        <v>1</v>
      </c>
      <c r="B10" s="20">
        <v>2</v>
      </c>
      <c r="C10" s="20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6" t="s">
        <v>48</v>
      </c>
      <c r="L10" s="6" t="s">
        <v>49</v>
      </c>
      <c r="M10" s="6" t="s">
        <v>50</v>
      </c>
      <c r="N10" s="6" t="s">
        <v>51</v>
      </c>
      <c r="O10" s="6" t="s">
        <v>52</v>
      </c>
      <c r="P10" s="6" t="s">
        <v>104</v>
      </c>
      <c r="Q10" s="6" t="s">
        <v>105</v>
      </c>
      <c r="R10" s="6" t="s">
        <v>106</v>
      </c>
      <c r="S10" s="6" t="s">
        <v>107</v>
      </c>
      <c r="T10" s="6" t="s">
        <v>108</v>
      </c>
    </row>
    <row r="11" spans="1:20" ht="27" customHeight="1">
      <c r="A11" s="87"/>
      <c r="B11" s="110" t="s">
        <v>83</v>
      </c>
      <c r="C11" s="22" t="s">
        <v>5</v>
      </c>
      <c r="D11" s="7">
        <f>SUM(E11:T11)</f>
        <v>7164920.5439000009</v>
      </c>
      <c r="E11" s="9">
        <f>E12+E13+E14+E15+E16</f>
        <v>622895.5</v>
      </c>
      <c r="F11" s="9">
        <f t="shared" ref="F11:M11" si="0">F12+F13+F14+F15+F16</f>
        <v>1055279.443</v>
      </c>
      <c r="G11" s="9">
        <f t="shared" si="0"/>
        <v>1010074.49</v>
      </c>
      <c r="H11" s="9">
        <f t="shared" si="0"/>
        <v>565295.74000000011</v>
      </c>
      <c r="I11" s="9">
        <f t="shared" si="0"/>
        <v>319479.04000000004</v>
      </c>
      <c r="J11" s="9">
        <f t="shared" si="0"/>
        <v>809611.31</v>
      </c>
      <c r="K11" s="9">
        <f t="shared" si="0"/>
        <v>468172.39</v>
      </c>
      <c r="L11" s="9">
        <f t="shared" si="0"/>
        <v>1266669.351</v>
      </c>
      <c r="M11" s="9">
        <f t="shared" si="0"/>
        <v>747644.25390000001</v>
      </c>
      <c r="N11" s="9">
        <f t="shared" ref="N11:T11" si="1">N12+N13+N14+N15+N16</f>
        <v>82620.106999999989</v>
      </c>
      <c r="O11" s="9">
        <f t="shared" si="1"/>
        <v>36297.519</v>
      </c>
      <c r="P11" s="9">
        <f t="shared" si="1"/>
        <v>36176.28</v>
      </c>
      <c r="Q11" s="9">
        <f t="shared" si="1"/>
        <v>36176.28</v>
      </c>
      <c r="R11" s="9">
        <f t="shared" si="1"/>
        <v>36176.28</v>
      </c>
      <c r="S11" s="9">
        <f t="shared" si="1"/>
        <v>36176.28</v>
      </c>
      <c r="T11" s="9">
        <f t="shared" si="1"/>
        <v>36176.28</v>
      </c>
    </row>
    <row r="12" spans="1:20">
      <c r="A12" s="87"/>
      <c r="B12" s="110"/>
      <c r="C12" s="23" t="s">
        <v>12</v>
      </c>
      <c r="D12" s="7">
        <f t="shared" ref="D12:D75" si="2">SUM(E12:T12)</f>
        <v>868077.42999999993</v>
      </c>
      <c r="E12" s="8">
        <f>E18+E43+E93+E118+E148+E168</f>
        <v>14291.4</v>
      </c>
      <c r="F12" s="8">
        <f t="shared" ref="F12:N12" si="3">F18+F43+F93+F118+F148+F168</f>
        <v>26687.49</v>
      </c>
      <c r="G12" s="8">
        <f t="shared" si="3"/>
        <v>8836</v>
      </c>
      <c r="H12" s="8">
        <f t="shared" si="3"/>
        <v>327755.35000000003</v>
      </c>
      <c r="I12" s="8">
        <f t="shared" si="3"/>
        <v>73174.55</v>
      </c>
      <c r="J12" s="8">
        <f>J18+J43+J93+J118+J148+J168</f>
        <v>334376.48000000004</v>
      </c>
      <c r="K12" s="8">
        <f t="shared" si="3"/>
        <v>64946.95</v>
      </c>
      <c r="L12" s="8">
        <f>L18+L43+L93+L118+L148+L168</f>
        <v>18009.21</v>
      </c>
      <c r="M12" s="8">
        <f t="shared" si="3"/>
        <v>0</v>
      </c>
      <c r="N12" s="8">
        <f t="shared" si="3"/>
        <v>0</v>
      </c>
      <c r="O12" s="8">
        <f t="shared" ref="O12:T12" si="4">O18+O43+O93+O118+O148+O168</f>
        <v>0</v>
      </c>
      <c r="P12" s="8">
        <f t="shared" si="4"/>
        <v>0</v>
      </c>
      <c r="Q12" s="8">
        <f t="shared" si="4"/>
        <v>0</v>
      </c>
      <c r="R12" s="8">
        <f t="shared" si="4"/>
        <v>0</v>
      </c>
      <c r="S12" s="8">
        <f t="shared" si="4"/>
        <v>0</v>
      </c>
      <c r="T12" s="8">
        <f t="shared" si="4"/>
        <v>0</v>
      </c>
    </row>
    <row r="13" spans="1:20">
      <c r="A13" s="87"/>
      <c r="B13" s="110"/>
      <c r="C13" s="23" t="s">
        <v>13</v>
      </c>
      <c r="D13" s="7">
        <f t="shared" si="2"/>
        <v>788225.3350000002</v>
      </c>
      <c r="E13" s="8">
        <f t="shared" ref="E13:O13" si="5">E19+E44+E94+E119+E149+E169</f>
        <v>111671.90000000001</v>
      </c>
      <c r="F13" s="8">
        <f t="shared" si="5"/>
        <v>39656.663</v>
      </c>
      <c r="G13" s="8">
        <f t="shared" si="5"/>
        <v>11492.76</v>
      </c>
      <c r="H13" s="8">
        <f t="shared" si="5"/>
        <v>10084.709999999999</v>
      </c>
      <c r="I13" s="8">
        <f t="shared" si="5"/>
        <v>7980.79</v>
      </c>
      <c r="J13" s="8">
        <f>J19+J44+J94+J119+J149+J169</f>
        <v>47334.66</v>
      </c>
      <c r="K13" s="8">
        <f t="shared" si="5"/>
        <v>91400.87999999999</v>
      </c>
      <c r="L13" s="8">
        <f t="shared" si="5"/>
        <v>119471.16</v>
      </c>
      <c r="M13" s="8">
        <f t="shared" si="5"/>
        <v>134701.712</v>
      </c>
      <c r="N13" s="8">
        <f t="shared" si="5"/>
        <v>60864.799999999996</v>
      </c>
      <c r="O13" s="8">
        <f t="shared" si="5"/>
        <v>25594.6</v>
      </c>
      <c r="P13" s="8">
        <f t="shared" ref="P13:T14" si="6">P19+P44+P94+P119+P149+P169</f>
        <v>25594.14</v>
      </c>
      <c r="Q13" s="8">
        <f t="shared" si="6"/>
        <v>25594.14</v>
      </c>
      <c r="R13" s="8">
        <f t="shared" si="6"/>
        <v>25594.14</v>
      </c>
      <c r="S13" s="8">
        <f t="shared" si="6"/>
        <v>25594.14</v>
      </c>
      <c r="T13" s="8">
        <f t="shared" si="6"/>
        <v>25594.14</v>
      </c>
    </row>
    <row r="14" spans="1:20">
      <c r="A14" s="87"/>
      <c r="B14" s="110"/>
      <c r="C14" s="23" t="s">
        <v>14</v>
      </c>
      <c r="D14" s="7">
        <f t="shared" si="2"/>
        <v>421950.3542200001</v>
      </c>
      <c r="E14" s="8">
        <f t="shared" ref="E14:O14" si="7">E20+E45+E95+E120+E150+E170</f>
        <v>98473.600000000006</v>
      </c>
      <c r="F14" s="8">
        <f t="shared" si="7"/>
        <v>56469.31</v>
      </c>
      <c r="G14" s="8">
        <f t="shared" si="7"/>
        <v>24465.51</v>
      </c>
      <c r="H14" s="8">
        <f t="shared" si="7"/>
        <v>11077.029999999999</v>
      </c>
      <c r="I14" s="8">
        <f t="shared" si="7"/>
        <v>19993.309999999998</v>
      </c>
      <c r="J14" s="8">
        <f t="shared" si="7"/>
        <v>42455.8</v>
      </c>
      <c r="K14" s="8">
        <f t="shared" si="7"/>
        <v>24812.299999999996</v>
      </c>
      <c r="L14" s="8">
        <f t="shared" si="7"/>
        <v>35690.370999999999</v>
      </c>
      <c r="M14" s="8">
        <f t="shared" si="7"/>
        <v>23144.197220000002</v>
      </c>
      <c r="N14" s="8">
        <f>N20+N45+N95+N120+N150+N170</f>
        <v>21755.307000000001</v>
      </c>
      <c r="O14" s="8">
        <f t="shared" si="7"/>
        <v>10702.919</v>
      </c>
      <c r="P14" s="8">
        <f t="shared" si="6"/>
        <v>10582.140000000001</v>
      </c>
      <c r="Q14" s="8">
        <f t="shared" si="6"/>
        <v>10582.140000000001</v>
      </c>
      <c r="R14" s="8">
        <f t="shared" si="6"/>
        <v>10582.140000000001</v>
      </c>
      <c r="S14" s="8">
        <f t="shared" si="6"/>
        <v>10582.140000000001</v>
      </c>
      <c r="T14" s="8">
        <f t="shared" si="6"/>
        <v>10582.140000000001</v>
      </c>
    </row>
    <row r="15" spans="1:20" ht="45">
      <c r="A15" s="87"/>
      <c r="B15" s="110"/>
      <c r="C15" s="23" t="s">
        <v>40</v>
      </c>
      <c r="D15" s="7">
        <f t="shared" si="2"/>
        <v>5086667.4246800002</v>
      </c>
      <c r="E15" s="8">
        <f t="shared" ref="E15:O15" si="8">E21+E46+E96+E121+E151</f>
        <v>398458.6</v>
      </c>
      <c r="F15" s="8">
        <f t="shared" si="8"/>
        <v>932465.98</v>
      </c>
      <c r="G15" s="8">
        <f t="shared" si="8"/>
        <v>965280.22</v>
      </c>
      <c r="H15" s="8">
        <f t="shared" si="8"/>
        <v>216378.65</v>
      </c>
      <c r="I15" s="8">
        <f t="shared" si="8"/>
        <v>218330.39</v>
      </c>
      <c r="J15" s="8">
        <f t="shared" si="8"/>
        <v>385444.37</v>
      </c>
      <c r="K15" s="8">
        <f t="shared" si="8"/>
        <v>287012.26</v>
      </c>
      <c r="L15" s="8">
        <f t="shared" si="8"/>
        <v>1093498.6100000001</v>
      </c>
      <c r="M15" s="8">
        <f t="shared" si="8"/>
        <v>589798.34467999998</v>
      </c>
      <c r="N15" s="8">
        <f t="shared" si="8"/>
        <v>0</v>
      </c>
      <c r="O15" s="8">
        <f t="shared" si="8"/>
        <v>0</v>
      </c>
      <c r="P15" s="8">
        <f>P21+P46+P96+P121+P151</f>
        <v>0</v>
      </c>
      <c r="Q15" s="8">
        <f>Q21+Q46+Q96+Q121+Q151</f>
        <v>0</v>
      </c>
      <c r="R15" s="8">
        <f>R21+R46+R96+R121+R151</f>
        <v>0</v>
      </c>
      <c r="S15" s="8">
        <f>S21+S46+S96+S121+S151</f>
        <v>0</v>
      </c>
      <c r="T15" s="8">
        <f>T21+T46+T96+T121+T151</f>
        <v>0</v>
      </c>
    </row>
    <row r="16" spans="1:20" ht="30" hidden="1">
      <c r="A16" s="87"/>
      <c r="B16" s="110"/>
      <c r="C16" s="23" t="s">
        <v>16</v>
      </c>
      <c r="D16" s="7">
        <f t="shared" si="2"/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17"/>
      <c r="Q16" s="17"/>
      <c r="R16" s="17"/>
      <c r="S16" s="17"/>
      <c r="T16" s="17"/>
    </row>
    <row r="17" spans="1:20">
      <c r="A17" s="99" t="s">
        <v>17</v>
      </c>
      <c r="B17" s="89" t="s">
        <v>62</v>
      </c>
      <c r="C17" s="24" t="s">
        <v>5</v>
      </c>
      <c r="D17" s="7">
        <f t="shared" si="2"/>
        <v>31101.471000000005</v>
      </c>
      <c r="E17" s="10">
        <f t="shared" ref="E17:J17" si="9">E18+E19+E20+E21</f>
        <v>987.8</v>
      </c>
      <c r="F17" s="10">
        <f t="shared" si="9"/>
        <v>1176.9000000000001</v>
      </c>
      <c r="G17" s="10">
        <f t="shared" si="9"/>
        <v>941.52</v>
      </c>
      <c r="H17" s="10">
        <f t="shared" si="9"/>
        <v>942.15000000000009</v>
      </c>
      <c r="I17" s="10">
        <f>I18+I19+I20+I21</f>
        <v>1234.55</v>
      </c>
      <c r="J17" s="10">
        <f t="shared" si="9"/>
        <v>4503.2599999999993</v>
      </c>
      <c r="K17" s="10">
        <f t="shared" ref="K17:T17" si="10">K18+K19+K20+K21</f>
        <v>1413.04</v>
      </c>
      <c r="L17" s="10">
        <f t="shared" si="10"/>
        <v>5304.12</v>
      </c>
      <c r="M17" s="36">
        <f t="shared" si="10"/>
        <v>1702.921</v>
      </c>
      <c r="N17" s="10">
        <f t="shared" si="10"/>
        <v>1842.008</v>
      </c>
      <c r="O17" s="10">
        <f t="shared" si="10"/>
        <v>1842.202</v>
      </c>
      <c r="P17" s="10">
        <f t="shared" si="10"/>
        <v>1842.2</v>
      </c>
      <c r="Q17" s="10">
        <f t="shared" si="10"/>
        <v>1842.2</v>
      </c>
      <c r="R17" s="10">
        <f t="shared" si="10"/>
        <v>1842.2</v>
      </c>
      <c r="S17" s="10">
        <f t="shared" si="10"/>
        <v>1842.2</v>
      </c>
      <c r="T17" s="10">
        <f t="shared" si="10"/>
        <v>1842.2</v>
      </c>
    </row>
    <row r="18" spans="1:20">
      <c r="A18" s="99"/>
      <c r="B18" s="88"/>
      <c r="C18" s="23" t="s">
        <v>12</v>
      </c>
      <c r="D18" s="7">
        <f t="shared" si="2"/>
        <v>2054.48</v>
      </c>
      <c r="E18" s="8">
        <f t="shared" ref="E18:J18" si="11">E23</f>
        <v>0</v>
      </c>
      <c r="F18" s="8">
        <f t="shared" si="11"/>
        <v>300</v>
      </c>
      <c r="G18" s="8">
        <f t="shared" si="11"/>
        <v>400</v>
      </c>
      <c r="H18" s="8">
        <f t="shared" si="11"/>
        <v>319.93</v>
      </c>
      <c r="I18" s="8">
        <f>I23</f>
        <v>1034.55</v>
      </c>
      <c r="J18" s="8">
        <f t="shared" si="11"/>
        <v>0</v>
      </c>
      <c r="K18" s="8">
        <f>K23</f>
        <v>0</v>
      </c>
      <c r="L18" s="8">
        <f>L23</f>
        <v>0</v>
      </c>
      <c r="M18" s="8">
        <f>M23</f>
        <v>0</v>
      </c>
      <c r="N18" s="8">
        <f>N23</f>
        <v>0</v>
      </c>
      <c r="O18" s="8">
        <f t="shared" ref="O18:T18" si="12">O23</f>
        <v>0</v>
      </c>
      <c r="P18" s="8">
        <f t="shared" si="12"/>
        <v>0</v>
      </c>
      <c r="Q18" s="8">
        <f t="shared" si="12"/>
        <v>0</v>
      </c>
      <c r="R18" s="8">
        <f t="shared" si="12"/>
        <v>0</v>
      </c>
      <c r="S18" s="8">
        <f t="shared" si="12"/>
        <v>0</v>
      </c>
      <c r="T18" s="8">
        <f t="shared" si="12"/>
        <v>0</v>
      </c>
    </row>
    <row r="19" spans="1:20">
      <c r="A19" s="99"/>
      <c r="B19" s="88"/>
      <c r="C19" s="23" t="s">
        <v>13</v>
      </c>
      <c r="D19" s="7">
        <f t="shared" si="2"/>
        <v>26054.132999999987</v>
      </c>
      <c r="E19" s="8">
        <f t="shared" ref="E19:H20" si="13">E24</f>
        <v>587.79999999999995</v>
      </c>
      <c r="F19" s="8">
        <f t="shared" si="13"/>
        <v>476.9</v>
      </c>
      <c r="G19" s="8">
        <f t="shared" si="13"/>
        <v>341.52</v>
      </c>
      <c r="H19" s="8">
        <f t="shared" si="13"/>
        <v>422.22</v>
      </c>
      <c r="I19" s="8">
        <f>I24</f>
        <v>0</v>
      </c>
      <c r="J19" s="8">
        <f t="shared" ref="J19:O19" si="14">J24</f>
        <v>4265.03</v>
      </c>
      <c r="K19" s="8">
        <f t="shared" si="14"/>
        <v>1182.47</v>
      </c>
      <c r="L19" s="8">
        <f t="shared" si="14"/>
        <v>5038.91</v>
      </c>
      <c r="M19" s="8">
        <f>M24</f>
        <v>1617.7750000000001</v>
      </c>
      <c r="N19" s="8">
        <f t="shared" si="14"/>
        <v>1731.4880000000001</v>
      </c>
      <c r="O19" s="8">
        <f t="shared" si="14"/>
        <v>1731.67</v>
      </c>
      <c r="P19" s="8">
        <f t="shared" ref="P19:T21" si="15">P24</f>
        <v>1731.67</v>
      </c>
      <c r="Q19" s="8">
        <f t="shared" si="15"/>
        <v>1731.67</v>
      </c>
      <c r="R19" s="8">
        <f t="shared" si="15"/>
        <v>1731.67</v>
      </c>
      <c r="S19" s="8">
        <f t="shared" si="15"/>
        <v>1731.67</v>
      </c>
      <c r="T19" s="8">
        <f t="shared" si="15"/>
        <v>1731.67</v>
      </c>
    </row>
    <row r="20" spans="1:20">
      <c r="A20" s="99"/>
      <c r="B20" s="88"/>
      <c r="C20" s="23" t="s">
        <v>14</v>
      </c>
      <c r="D20" s="7">
        <f t="shared" si="2"/>
        <v>2992.8580000000011</v>
      </c>
      <c r="E20" s="8">
        <f t="shared" si="13"/>
        <v>400</v>
      </c>
      <c r="F20" s="8">
        <f t="shared" si="13"/>
        <v>400</v>
      </c>
      <c r="G20" s="8">
        <f t="shared" si="13"/>
        <v>200</v>
      </c>
      <c r="H20" s="8">
        <f t="shared" si="13"/>
        <v>200</v>
      </c>
      <c r="I20" s="8">
        <f>I25</f>
        <v>200</v>
      </c>
      <c r="J20" s="8">
        <f t="shared" ref="J20:O20" si="16">J25</f>
        <v>238.23</v>
      </c>
      <c r="K20" s="8">
        <f>K25</f>
        <v>230.57</v>
      </c>
      <c r="L20" s="8">
        <f t="shared" si="16"/>
        <v>265.20999999999998</v>
      </c>
      <c r="M20" s="8">
        <f t="shared" si="16"/>
        <v>85.146000000000001</v>
      </c>
      <c r="N20" s="8">
        <f t="shared" si="16"/>
        <v>110.52</v>
      </c>
      <c r="O20" s="8">
        <f t="shared" si="16"/>
        <v>110.532</v>
      </c>
      <c r="P20" s="8">
        <f t="shared" si="15"/>
        <v>110.53</v>
      </c>
      <c r="Q20" s="8">
        <f t="shared" si="15"/>
        <v>110.53</v>
      </c>
      <c r="R20" s="8">
        <f t="shared" si="15"/>
        <v>110.53</v>
      </c>
      <c r="S20" s="8">
        <f t="shared" si="15"/>
        <v>110.53</v>
      </c>
      <c r="T20" s="8">
        <f t="shared" si="15"/>
        <v>110.53</v>
      </c>
    </row>
    <row r="21" spans="1:20" ht="30">
      <c r="A21" s="99"/>
      <c r="B21" s="88"/>
      <c r="C21" s="23" t="s">
        <v>16</v>
      </c>
      <c r="D21" s="7">
        <f t="shared" si="2"/>
        <v>0</v>
      </c>
      <c r="E21" s="8">
        <f t="shared" ref="E21:J21" si="17">E26</f>
        <v>0</v>
      </c>
      <c r="F21" s="8">
        <f t="shared" si="17"/>
        <v>0</v>
      </c>
      <c r="G21" s="8">
        <f t="shared" si="17"/>
        <v>0</v>
      </c>
      <c r="H21" s="8">
        <f t="shared" si="17"/>
        <v>0</v>
      </c>
      <c r="I21" s="8">
        <f t="shared" si="17"/>
        <v>0</v>
      </c>
      <c r="J21" s="8">
        <f t="shared" si="17"/>
        <v>0</v>
      </c>
      <c r="K21" s="8">
        <f>K26</f>
        <v>0</v>
      </c>
      <c r="L21" s="8">
        <f>L26</f>
        <v>0</v>
      </c>
      <c r="M21" s="8">
        <f>M26</f>
        <v>0</v>
      </c>
      <c r="N21" s="8">
        <f>N26</f>
        <v>0</v>
      </c>
      <c r="O21" s="8">
        <f>O26</f>
        <v>0</v>
      </c>
      <c r="P21" s="8">
        <f t="shared" si="15"/>
        <v>0</v>
      </c>
      <c r="Q21" s="8">
        <f t="shared" si="15"/>
        <v>0</v>
      </c>
      <c r="R21" s="8">
        <f t="shared" si="15"/>
        <v>0</v>
      </c>
      <c r="S21" s="8">
        <f t="shared" si="15"/>
        <v>0</v>
      </c>
      <c r="T21" s="8">
        <f t="shared" si="15"/>
        <v>0</v>
      </c>
    </row>
    <row r="22" spans="1:20">
      <c r="A22" s="99" t="s">
        <v>27</v>
      </c>
      <c r="B22" s="88" t="s">
        <v>63</v>
      </c>
      <c r="C22" s="24" t="s">
        <v>5</v>
      </c>
      <c r="D22" s="7">
        <f t="shared" si="2"/>
        <v>31101.471000000005</v>
      </c>
      <c r="E22" s="10">
        <f>E23+E24+E25+E26</f>
        <v>987.8</v>
      </c>
      <c r="F22" s="10">
        <f>F23+F24+F25+F26</f>
        <v>1176.9000000000001</v>
      </c>
      <c r="G22" s="10">
        <f>G23+G24+G25+G26</f>
        <v>941.52</v>
      </c>
      <c r="H22" s="10">
        <f>H23+H24+H25+H26</f>
        <v>942.15000000000009</v>
      </c>
      <c r="I22" s="10">
        <f t="shared" ref="I22:O22" si="18">I23+I24+I25+I26</f>
        <v>1234.55</v>
      </c>
      <c r="J22" s="10">
        <f t="shared" si="18"/>
        <v>4503.2599999999993</v>
      </c>
      <c r="K22" s="10">
        <f t="shared" si="18"/>
        <v>1413.04</v>
      </c>
      <c r="L22" s="10">
        <f t="shared" si="18"/>
        <v>5304.12</v>
      </c>
      <c r="M22" s="10">
        <f t="shared" si="18"/>
        <v>1702.921</v>
      </c>
      <c r="N22" s="10">
        <f t="shared" si="18"/>
        <v>1842.008</v>
      </c>
      <c r="O22" s="10">
        <f t="shared" si="18"/>
        <v>1842.202</v>
      </c>
      <c r="P22" s="10">
        <f>P23+P24+P25+P26</f>
        <v>1842.2</v>
      </c>
      <c r="Q22" s="10">
        <f>Q23+Q24+Q25+Q26</f>
        <v>1842.2</v>
      </c>
      <c r="R22" s="10">
        <f>R23+R24+R25+R26</f>
        <v>1842.2</v>
      </c>
      <c r="S22" s="10">
        <f>S23+S24+S25+S26</f>
        <v>1842.2</v>
      </c>
      <c r="T22" s="10">
        <f>T23+T24+T25+T26</f>
        <v>1842.2</v>
      </c>
    </row>
    <row r="23" spans="1:20">
      <c r="A23" s="99"/>
      <c r="B23" s="88"/>
      <c r="C23" s="23" t="s">
        <v>12</v>
      </c>
      <c r="D23" s="7">
        <f t="shared" si="2"/>
        <v>2054.48</v>
      </c>
      <c r="E23" s="8">
        <f t="shared" ref="E23:G25" si="19">E28</f>
        <v>0</v>
      </c>
      <c r="F23" s="8">
        <f t="shared" si="19"/>
        <v>300</v>
      </c>
      <c r="G23" s="8">
        <f t="shared" si="19"/>
        <v>400</v>
      </c>
      <c r="H23" s="8">
        <f>H38</f>
        <v>319.93</v>
      </c>
      <c r="I23" s="8">
        <f>I28+I33+I38</f>
        <v>1034.55</v>
      </c>
      <c r="J23" s="8">
        <f t="shared" ref="J23:O23" si="20">J28+J33+J38</f>
        <v>0</v>
      </c>
      <c r="K23" s="8">
        <f t="shared" si="20"/>
        <v>0</v>
      </c>
      <c r="L23" s="8">
        <f>L28+L33+L38</f>
        <v>0</v>
      </c>
      <c r="M23" s="8">
        <f t="shared" si="20"/>
        <v>0</v>
      </c>
      <c r="N23" s="8">
        <f t="shared" si="20"/>
        <v>0</v>
      </c>
      <c r="O23" s="8">
        <f t="shared" si="20"/>
        <v>0</v>
      </c>
      <c r="P23" s="8">
        <f t="shared" ref="P23:T25" si="21">P28+P33+P38</f>
        <v>0</v>
      </c>
      <c r="Q23" s="8">
        <f t="shared" si="21"/>
        <v>0</v>
      </c>
      <c r="R23" s="8">
        <f t="shared" si="21"/>
        <v>0</v>
      </c>
      <c r="S23" s="8">
        <f t="shared" si="21"/>
        <v>0</v>
      </c>
      <c r="T23" s="8">
        <f t="shared" si="21"/>
        <v>0</v>
      </c>
    </row>
    <row r="24" spans="1:20">
      <c r="A24" s="99"/>
      <c r="B24" s="88"/>
      <c r="C24" s="23" t="s">
        <v>13</v>
      </c>
      <c r="D24" s="7">
        <f t="shared" si="2"/>
        <v>26054.132999999987</v>
      </c>
      <c r="E24" s="8">
        <f t="shared" si="19"/>
        <v>587.79999999999995</v>
      </c>
      <c r="F24" s="8">
        <f t="shared" si="19"/>
        <v>476.9</v>
      </c>
      <c r="G24" s="8">
        <f t="shared" si="19"/>
        <v>341.52</v>
      </c>
      <c r="H24" s="8">
        <f>H39</f>
        <v>422.22</v>
      </c>
      <c r="I24" s="8">
        <f>I29+I34+I39</f>
        <v>0</v>
      </c>
      <c r="J24" s="8">
        <f t="shared" ref="J24:O24" si="22">J29+J34+J39</f>
        <v>4265.03</v>
      </c>
      <c r="K24" s="8">
        <f>K29+K34+K39</f>
        <v>1182.47</v>
      </c>
      <c r="L24" s="8">
        <f t="shared" si="22"/>
        <v>5038.91</v>
      </c>
      <c r="M24" s="8">
        <f t="shared" si="22"/>
        <v>1617.7750000000001</v>
      </c>
      <c r="N24" s="8">
        <f t="shared" si="22"/>
        <v>1731.4880000000001</v>
      </c>
      <c r="O24" s="8">
        <f t="shared" si="22"/>
        <v>1731.67</v>
      </c>
      <c r="P24" s="8">
        <f t="shared" si="21"/>
        <v>1731.67</v>
      </c>
      <c r="Q24" s="8">
        <f t="shared" si="21"/>
        <v>1731.67</v>
      </c>
      <c r="R24" s="8">
        <f t="shared" si="21"/>
        <v>1731.67</v>
      </c>
      <c r="S24" s="8">
        <f t="shared" si="21"/>
        <v>1731.67</v>
      </c>
      <c r="T24" s="8">
        <f t="shared" si="21"/>
        <v>1731.67</v>
      </c>
    </row>
    <row r="25" spans="1:20">
      <c r="A25" s="99"/>
      <c r="B25" s="88"/>
      <c r="C25" s="23" t="s">
        <v>14</v>
      </c>
      <c r="D25" s="7">
        <f t="shared" si="2"/>
        <v>2992.8580000000011</v>
      </c>
      <c r="E25" s="8">
        <f t="shared" si="19"/>
        <v>400</v>
      </c>
      <c r="F25" s="8">
        <f t="shared" si="19"/>
        <v>400</v>
      </c>
      <c r="G25" s="8">
        <f t="shared" si="19"/>
        <v>200</v>
      </c>
      <c r="H25" s="8">
        <f>H40</f>
        <v>200</v>
      </c>
      <c r="I25" s="8">
        <f>I30+I35+I40</f>
        <v>200</v>
      </c>
      <c r="J25" s="8">
        <f t="shared" ref="J25:O25" si="23">J30+J35+J40</f>
        <v>238.23</v>
      </c>
      <c r="K25" s="8">
        <f t="shared" si="23"/>
        <v>230.57</v>
      </c>
      <c r="L25" s="8">
        <f>L30+L35+L40</f>
        <v>265.20999999999998</v>
      </c>
      <c r="M25" s="8">
        <f t="shared" si="23"/>
        <v>85.146000000000001</v>
      </c>
      <c r="N25" s="8">
        <f t="shared" si="23"/>
        <v>110.52</v>
      </c>
      <c r="O25" s="8">
        <f t="shared" si="23"/>
        <v>110.532</v>
      </c>
      <c r="P25" s="8">
        <f t="shared" si="21"/>
        <v>110.53</v>
      </c>
      <c r="Q25" s="8">
        <f t="shared" si="21"/>
        <v>110.53</v>
      </c>
      <c r="R25" s="8">
        <f t="shared" si="21"/>
        <v>110.53</v>
      </c>
      <c r="S25" s="8">
        <f t="shared" si="21"/>
        <v>110.53</v>
      </c>
      <c r="T25" s="8">
        <f t="shared" si="21"/>
        <v>110.53</v>
      </c>
    </row>
    <row r="26" spans="1:20" ht="30">
      <c r="A26" s="99"/>
      <c r="B26" s="88"/>
      <c r="C26" s="23" t="s">
        <v>16</v>
      </c>
      <c r="D26" s="7">
        <f t="shared" si="2"/>
        <v>0</v>
      </c>
      <c r="E26" s="8">
        <f>E31</f>
        <v>0</v>
      </c>
      <c r="F26" s="8">
        <f>F31</f>
        <v>0</v>
      </c>
      <c r="G26" s="8">
        <f>G31</f>
        <v>0</v>
      </c>
      <c r="H26" s="8">
        <f>H31</f>
        <v>0</v>
      </c>
      <c r="I26" s="8">
        <f>I31+I41</f>
        <v>0</v>
      </c>
      <c r="J26" s="8">
        <f>J31+J36+J41</f>
        <v>0</v>
      </c>
      <c r="K26" s="8">
        <f t="shared" ref="K26:T26" si="24">K31</f>
        <v>0</v>
      </c>
      <c r="L26" s="8">
        <f t="shared" si="24"/>
        <v>0</v>
      </c>
      <c r="M26" s="8">
        <f t="shared" si="24"/>
        <v>0</v>
      </c>
      <c r="N26" s="8">
        <f t="shared" si="24"/>
        <v>0</v>
      </c>
      <c r="O26" s="8">
        <f t="shared" si="24"/>
        <v>0</v>
      </c>
      <c r="P26" s="8">
        <f t="shared" si="24"/>
        <v>0</v>
      </c>
      <c r="Q26" s="8">
        <f t="shared" si="24"/>
        <v>0</v>
      </c>
      <c r="R26" s="8">
        <f t="shared" si="24"/>
        <v>0</v>
      </c>
      <c r="S26" s="8">
        <f t="shared" si="24"/>
        <v>0</v>
      </c>
      <c r="T26" s="8">
        <f t="shared" si="24"/>
        <v>0</v>
      </c>
    </row>
    <row r="27" spans="1:20">
      <c r="A27" s="87" t="s">
        <v>28</v>
      </c>
      <c r="B27" s="103" t="s">
        <v>18</v>
      </c>
      <c r="C27" s="24" t="s">
        <v>5</v>
      </c>
      <c r="D27" s="7">
        <f t="shared" si="2"/>
        <v>3106.22</v>
      </c>
      <c r="E27" s="10">
        <f t="shared" ref="E27:J27" si="25">E28+E29+E30+E31</f>
        <v>987.8</v>
      </c>
      <c r="F27" s="10">
        <f t="shared" si="25"/>
        <v>1176.9000000000001</v>
      </c>
      <c r="G27" s="10">
        <f t="shared" si="25"/>
        <v>941.52</v>
      </c>
      <c r="H27" s="10">
        <f>H28+H29+H30+H31</f>
        <v>0</v>
      </c>
      <c r="I27" s="10">
        <f t="shared" si="25"/>
        <v>0</v>
      </c>
      <c r="J27" s="10">
        <f t="shared" si="25"/>
        <v>0</v>
      </c>
      <c r="K27" s="10">
        <f t="shared" ref="K27:T27" si="26">K28+K29+K30+K31</f>
        <v>0</v>
      </c>
      <c r="L27" s="10">
        <f t="shared" si="26"/>
        <v>0</v>
      </c>
      <c r="M27" s="10">
        <f t="shared" si="26"/>
        <v>0</v>
      </c>
      <c r="N27" s="10">
        <f t="shared" si="26"/>
        <v>0</v>
      </c>
      <c r="O27" s="10">
        <f t="shared" si="26"/>
        <v>0</v>
      </c>
      <c r="P27" s="10">
        <f t="shared" si="26"/>
        <v>0</v>
      </c>
      <c r="Q27" s="10">
        <f t="shared" si="26"/>
        <v>0</v>
      </c>
      <c r="R27" s="10">
        <f t="shared" si="26"/>
        <v>0</v>
      </c>
      <c r="S27" s="10">
        <f t="shared" si="26"/>
        <v>0</v>
      </c>
      <c r="T27" s="10">
        <f t="shared" si="26"/>
        <v>0</v>
      </c>
    </row>
    <row r="28" spans="1:20">
      <c r="A28" s="87"/>
      <c r="B28" s="103"/>
      <c r="C28" s="23" t="s">
        <v>12</v>
      </c>
      <c r="D28" s="7">
        <f t="shared" si="2"/>
        <v>700</v>
      </c>
      <c r="E28" s="11">
        <v>0</v>
      </c>
      <c r="F28" s="11">
        <v>300</v>
      </c>
      <c r="G28" s="11">
        <v>400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</row>
    <row r="29" spans="1:20">
      <c r="A29" s="87"/>
      <c r="B29" s="103"/>
      <c r="C29" s="23" t="s">
        <v>13</v>
      </c>
      <c r="D29" s="7">
        <f t="shared" si="2"/>
        <v>1406.2199999999998</v>
      </c>
      <c r="E29" s="11">
        <v>587.79999999999995</v>
      </c>
      <c r="F29" s="11">
        <v>476.9</v>
      </c>
      <c r="G29" s="11">
        <v>341.52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</row>
    <row r="30" spans="1:20">
      <c r="A30" s="87"/>
      <c r="B30" s="103"/>
      <c r="C30" s="23" t="s">
        <v>14</v>
      </c>
      <c r="D30" s="7">
        <f t="shared" si="2"/>
        <v>1000</v>
      </c>
      <c r="E30" s="11">
        <v>400</v>
      </c>
      <c r="F30" s="11">
        <v>400</v>
      </c>
      <c r="G30" s="11">
        <v>200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</row>
    <row r="31" spans="1:20" ht="30">
      <c r="A31" s="87"/>
      <c r="B31" s="103"/>
      <c r="C31" s="23" t="s">
        <v>16</v>
      </c>
      <c r="D31" s="7">
        <f t="shared" si="2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</row>
    <row r="32" spans="1:20">
      <c r="A32" s="87" t="s">
        <v>56</v>
      </c>
      <c r="B32" s="83" t="s">
        <v>71</v>
      </c>
      <c r="C32" s="24" t="s">
        <v>5</v>
      </c>
      <c r="D32" s="7">
        <f t="shared" si="2"/>
        <v>0</v>
      </c>
      <c r="E32" s="10">
        <f>E33+E34+E35+E36</f>
        <v>0</v>
      </c>
      <c r="F32" s="10">
        <f t="shared" ref="F32:T32" si="27">F33+F34+F35+F36</f>
        <v>0</v>
      </c>
      <c r="G32" s="10">
        <f t="shared" si="27"/>
        <v>0</v>
      </c>
      <c r="H32" s="10">
        <f t="shared" si="27"/>
        <v>0</v>
      </c>
      <c r="I32" s="10">
        <f t="shared" si="27"/>
        <v>0</v>
      </c>
      <c r="J32" s="10">
        <f>J33+J34+J35+J36</f>
        <v>0</v>
      </c>
      <c r="K32" s="10">
        <f t="shared" si="27"/>
        <v>0</v>
      </c>
      <c r="L32" s="10">
        <f t="shared" si="27"/>
        <v>0</v>
      </c>
      <c r="M32" s="10">
        <f t="shared" si="27"/>
        <v>0</v>
      </c>
      <c r="N32" s="10">
        <f t="shared" si="27"/>
        <v>0</v>
      </c>
      <c r="O32" s="10">
        <f t="shared" si="27"/>
        <v>0</v>
      </c>
      <c r="P32" s="10">
        <f t="shared" si="27"/>
        <v>0</v>
      </c>
      <c r="Q32" s="10">
        <f t="shared" si="27"/>
        <v>0</v>
      </c>
      <c r="R32" s="10">
        <v>0</v>
      </c>
      <c r="S32" s="10">
        <f t="shared" si="27"/>
        <v>0</v>
      </c>
      <c r="T32" s="10">
        <f t="shared" si="27"/>
        <v>0</v>
      </c>
    </row>
    <row r="33" spans="1:21">
      <c r="A33" s="87"/>
      <c r="B33" s="84"/>
      <c r="C33" s="23" t="s">
        <v>12</v>
      </c>
      <c r="D33" s="7">
        <f t="shared" si="2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</row>
    <row r="34" spans="1:21">
      <c r="A34" s="87"/>
      <c r="B34" s="84"/>
      <c r="C34" s="23" t="s">
        <v>13</v>
      </c>
      <c r="D34" s="7">
        <f t="shared" si="2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</row>
    <row r="35" spans="1:21">
      <c r="A35" s="87"/>
      <c r="B35" s="84"/>
      <c r="C35" s="23" t="s">
        <v>14</v>
      </c>
      <c r="D35" s="7">
        <f t="shared" si="2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</row>
    <row r="36" spans="1:21" ht="30">
      <c r="A36" s="87"/>
      <c r="B36" s="85"/>
      <c r="C36" s="23" t="s">
        <v>16</v>
      </c>
      <c r="D36" s="7">
        <f t="shared" si="2"/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</row>
    <row r="37" spans="1:21">
      <c r="A37" s="87" t="s">
        <v>72</v>
      </c>
      <c r="B37" s="83" t="s">
        <v>57</v>
      </c>
      <c r="C37" s="24" t="s">
        <v>5</v>
      </c>
      <c r="D37" s="7">
        <f t="shared" si="2"/>
        <v>27995.251000000004</v>
      </c>
      <c r="E37" s="10">
        <f t="shared" ref="E37:T37" si="28">E38+E39+E40+E41</f>
        <v>0</v>
      </c>
      <c r="F37" s="10">
        <f t="shared" si="28"/>
        <v>0</v>
      </c>
      <c r="G37" s="10">
        <f t="shared" si="28"/>
        <v>0</v>
      </c>
      <c r="H37" s="10">
        <f t="shared" si="28"/>
        <v>942.15000000000009</v>
      </c>
      <c r="I37" s="10">
        <f t="shared" si="28"/>
        <v>1234.55</v>
      </c>
      <c r="J37" s="10">
        <f t="shared" si="28"/>
        <v>4503.2599999999993</v>
      </c>
      <c r="K37" s="10">
        <f t="shared" si="28"/>
        <v>1413.04</v>
      </c>
      <c r="L37" s="10">
        <f t="shared" si="28"/>
        <v>5304.12</v>
      </c>
      <c r="M37" s="10">
        <f t="shared" si="28"/>
        <v>1702.921</v>
      </c>
      <c r="N37" s="10">
        <f t="shared" si="28"/>
        <v>1842.008</v>
      </c>
      <c r="O37" s="10">
        <f t="shared" si="28"/>
        <v>1842.202</v>
      </c>
      <c r="P37" s="10">
        <f t="shared" si="28"/>
        <v>1842.2</v>
      </c>
      <c r="Q37" s="10">
        <f t="shared" si="28"/>
        <v>1842.2</v>
      </c>
      <c r="R37" s="10">
        <f t="shared" si="28"/>
        <v>1842.2</v>
      </c>
      <c r="S37" s="10">
        <f t="shared" si="28"/>
        <v>1842.2</v>
      </c>
      <c r="T37" s="10">
        <f t="shared" si="28"/>
        <v>1842.2</v>
      </c>
    </row>
    <row r="38" spans="1:21">
      <c r="A38" s="87"/>
      <c r="B38" s="84"/>
      <c r="C38" s="23" t="s">
        <v>12</v>
      </c>
      <c r="D38" s="7">
        <f t="shared" si="2"/>
        <v>1354.48</v>
      </c>
      <c r="E38" s="11">
        <v>0</v>
      </c>
      <c r="F38" s="11">
        <v>0</v>
      </c>
      <c r="G38" s="11">
        <v>0</v>
      </c>
      <c r="H38" s="11">
        <v>319.93</v>
      </c>
      <c r="I38" s="11">
        <v>1034.55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</row>
    <row r="39" spans="1:21">
      <c r="A39" s="87"/>
      <c r="B39" s="84"/>
      <c r="C39" s="23" t="s">
        <v>13</v>
      </c>
      <c r="D39" s="7">
        <f t="shared" si="2"/>
        <v>24647.912999999993</v>
      </c>
      <c r="E39" s="11">
        <v>0</v>
      </c>
      <c r="F39" s="11">
        <v>0</v>
      </c>
      <c r="G39" s="11">
        <v>0</v>
      </c>
      <c r="H39" s="11">
        <v>422.22</v>
      </c>
      <c r="I39" s="11">
        <v>0</v>
      </c>
      <c r="J39" s="11">
        <v>4265.03</v>
      </c>
      <c r="K39" s="11">
        <v>1182.47</v>
      </c>
      <c r="L39" s="14">
        <v>5038.91</v>
      </c>
      <c r="M39" s="11">
        <v>1617.7750000000001</v>
      </c>
      <c r="N39" s="11">
        <v>1731.4880000000001</v>
      </c>
      <c r="O39" s="11">
        <v>1731.67</v>
      </c>
      <c r="P39" s="17">
        <v>1731.67</v>
      </c>
      <c r="Q39" s="17">
        <v>1731.67</v>
      </c>
      <c r="R39" s="17">
        <v>1731.67</v>
      </c>
      <c r="S39" s="17">
        <v>1731.67</v>
      </c>
      <c r="T39" s="17">
        <v>1731.67</v>
      </c>
    </row>
    <row r="40" spans="1:21">
      <c r="A40" s="87"/>
      <c r="B40" s="84"/>
      <c r="C40" s="23" t="s">
        <v>14</v>
      </c>
      <c r="D40" s="7">
        <f t="shared" si="2"/>
        <v>1992.8579999999997</v>
      </c>
      <c r="E40" s="11">
        <v>0</v>
      </c>
      <c r="F40" s="11">
        <v>0</v>
      </c>
      <c r="G40" s="11">
        <v>0</v>
      </c>
      <c r="H40" s="11">
        <v>200</v>
      </c>
      <c r="I40" s="11">
        <v>200</v>
      </c>
      <c r="J40" s="11">
        <v>238.23</v>
      </c>
      <c r="K40" s="11">
        <v>230.57</v>
      </c>
      <c r="L40" s="14">
        <v>265.20999999999998</v>
      </c>
      <c r="M40" s="11">
        <v>85.146000000000001</v>
      </c>
      <c r="N40" s="11">
        <v>110.52</v>
      </c>
      <c r="O40" s="11">
        <v>110.532</v>
      </c>
      <c r="P40" s="17">
        <v>110.53</v>
      </c>
      <c r="Q40" s="17">
        <v>110.53</v>
      </c>
      <c r="R40" s="17">
        <v>110.53</v>
      </c>
      <c r="S40" s="17">
        <v>110.53</v>
      </c>
      <c r="T40" s="17">
        <v>110.53</v>
      </c>
    </row>
    <row r="41" spans="1:21" ht="30">
      <c r="A41" s="87"/>
      <c r="B41" s="85"/>
      <c r="C41" s="23" t="s">
        <v>16</v>
      </c>
      <c r="D41" s="7">
        <f t="shared" si="2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</row>
    <row r="42" spans="1:21" ht="14.25" customHeight="1">
      <c r="A42" s="99" t="s">
        <v>19</v>
      </c>
      <c r="B42" s="89" t="s">
        <v>86</v>
      </c>
      <c r="C42" s="24" t="s">
        <v>5</v>
      </c>
      <c r="D42" s="7">
        <f t="shared" si="2"/>
        <v>5872174.4726100005</v>
      </c>
      <c r="E42" s="10">
        <f t="shared" ref="E42:J42" si="29">E43+E44+E45+E46</f>
        <v>591541.80000000005</v>
      </c>
      <c r="F42" s="10">
        <f t="shared" si="29"/>
        <v>1005416.0379999999</v>
      </c>
      <c r="G42" s="10">
        <f t="shared" si="29"/>
        <v>982046.64</v>
      </c>
      <c r="H42" s="10">
        <f>H43+H44+H45+H46</f>
        <v>537802.57999999996</v>
      </c>
      <c r="I42" s="10">
        <f>I43+I44+I45+I46</f>
        <v>237421.32</v>
      </c>
      <c r="J42" s="10">
        <f t="shared" si="29"/>
        <v>428195.38</v>
      </c>
      <c r="K42" s="10">
        <f t="shared" ref="K42:T42" si="30">K43+K44+K45+K46</f>
        <v>312369.54000000004</v>
      </c>
      <c r="L42" s="10">
        <f t="shared" si="30"/>
        <v>1140505.3400000001</v>
      </c>
      <c r="M42" s="10">
        <f t="shared" si="30"/>
        <v>625823.43461</v>
      </c>
      <c r="N42" s="10">
        <f t="shared" si="30"/>
        <v>11052.400000000001</v>
      </c>
      <c r="O42" s="10">
        <f t="shared" si="30"/>
        <v>0</v>
      </c>
      <c r="P42" s="10">
        <f t="shared" si="30"/>
        <v>0</v>
      </c>
      <c r="Q42" s="10">
        <f t="shared" si="30"/>
        <v>0</v>
      </c>
      <c r="R42" s="10">
        <f t="shared" si="30"/>
        <v>0</v>
      </c>
      <c r="S42" s="10">
        <f t="shared" si="30"/>
        <v>0</v>
      </c>
      <c r="T42" s="10">
        <f t="shared" si="30"/>
        <v>0</v>
      </c>
      <c r="U42" s="1">
        <f>616423.9-M42</f>
        <v>-9399.5346099999733</v>
      </c>
    </row>
    <row r="43" spans="1:21">
      <c r="A43" s="99"/>
      <c r="B43" s="88"/>
      <c r="C43" s="23" t="s">
        <v>12</v>
      </c>
      <c r="D43" s="7">
        <f t="shared" si="2"/>
        <v>310425.90000000002</v>
      </c>
      <c r="E43" s="8">
        <f>E48</f>
        <v>0</v>
      </c>
      <c r="F43" s="8">
        <f>F48</f>
        <v>0</v>
      </c>
      <c r="G43" s="8">
        <f>G48</f>
        <v>0</v>
      </c>
      <c r="H43" s="8">
        <f>H48</f>
        <v>310425.90000000002</v>
      </c>
      <c r="I43" s="8">
        <f t="shared" ref="I43:O46" si="31">I48+I83</f>
        <v>0</v>
      </c>
      <c r="J43" s="8">
        <f t="shared" si="31"/>
        <v>0</v>
      </c>
      <c r="K43" s="8">
        <f t="shared" si="31"/>
        <v>0</v>
      </c>
      <c r="L43" s="8">
        <f t="shared" si="31"/>
        <v>0</v>
      </c>
      <c r="M43" s="8">
        <f t="shared" si="31"/>
        <v>0</v>
      </c>
      <c r="N43" s="8">
        <f t="shared" si="31"/>
        <v>0</v>
      </c>
      <c r="O43" s="8">
        <f t="shared" si="31"/>
        <v>0</v>
      </c>
      <c r="P43" s="8">
        <f t="shared" ref="P43:T46" si="32">P48+P83</f>
        <v>0</v>
      </c>
      <c r="Q43" s="8">
        <f t="shared" si="32"/>
        <v>0</v>
      </c>
      <c r="R43" s="8">
        <f t="shared" si="32"/>
        <v>0</v>
      </c>
      <c r="S43" s="8">
        <f t="shared" si="32"/>
        <v>0</v>
      </c>
      <c r="T43" s="8">
        <f t="shared" si="32"/>
        <v>0</v>
      </c>
    </row>
    <row r="44" spans="1:21" ht="14.25" customHeight="1">
      <c r="A44" s="99"/>
      <c r="B44" s="88"/>
      <c r="C44" s="23" t="s">
        <v>13</v>
      </c>
      <c r="D44" s="7">
        <f t="shared" si="2"/>
        <v>203096.598</v>
      </c>
      <c r="E44" s="8">
        <f t="shared" ref="E44:H46" si="33">E49</f>
        <v>100509.1</v>
      </c>
      <c r="F44" s="8">
        <f>F49</f>
        <v>23347.998</v>
      </c>
      <c r="G44" s="8">
        <f t="shared" si="33"/>
        <v>10</v>
      </c>
      <c r="H44" s="8">
        <f t="shared" si="33"/>
        <v>6660.8099999999995</v>
      </c>
      <c r="I44" s="8">
        <f t="shared" si="31"/>
        <v>6752.49</v>
      </c>
      <c r="J44" s="8">
        <f t="shared" si="31"/>
        <v>9382.3700000000008</v>
      </c>
      <c r="K44" s="8">
        <f t="shared" si="31"/>
        <v>9776.23</v>
      </c>
      <c r="L44" s="8">
        <f t="shared" si="31"/>
        <v>22371.4</v>
      </c>
      <c r="M44" s="8">
        <f t="shared" si="31"/>
        <v>24286.2</v>
      </c>
      <c r="N44" s="8">
        <f t="shared" si="31"/>
        <v>0</v>
      </c>
      <c r="O44" s="8">
        <f t="shared" si="31"/>
        <v>0</v>
      </c>
      <c r="P44" s="8">
        <f t="shared" si="32"/>
        <v>0</v>
      </c>
      <c r="Q44" s="8">
        <f t="shared" si="32"/>
        <v>0</v>
      </c>
      <c r="R44" s="8">
        <f t="shared" si="32"/>
        <v>0</v>
      </c>
      <c r="S44" s="8">
        <f t="shared" si="32"/>
        <v>0</v>
      </c>
      <c r="T44" s="8">
        <f t="shared" si="32"/>
        <v>0</v>
      </c>
    </row>
    <row r="45" spans="1:21" ht="15" customHeight="1">
      <c r="A45" s="99"/>
      <c r="B45" s="88"/>
      <c r="C45" s="23" t="s">
        <v>14</v>
      </c>
      <c r="D45" s="7">
        <f t="shared" si="2"/>
        <v>271984.54993000004</v>
      </c>
      <c r="E45" s="8">
        <f t="shared" si="33"/>
        <v>92574.1</v>
      </c>
      <c r="F45" s="8">
        <f t="shared" si="33"/>
        <v>49602.06</v>
      </c>
      <c r="G45" s="8">
        <f t="shared" si="33"/>
        <v>16756.419999999998</v>
      </c>
      <c r="H45" s="8">
        <f t="shared" si="33"/>
        <v>4337.22</v>
      </c>
      <c r="I45" s="8">
        <f t="shared" si="31"/>
        <v>12338.439999999999</v>
      </c>
      <c r="J45" s="8">
        <f>J50+J85</f>
        <v>33368.639999999999</v>
      </c>
      <c r="K45" s="8">
        <f t="shared" si="31"/>
        <v>15581.05</v>
      </c>
      <c r="L45" s="8">
        <f t="shared" si="31"/>
        <v>24635.33</v>
      </c>
      <c r="M45" s="8">
        <f t="shared" si="31"/>
        <v>11738.889929999999</v>
      </c>
      <c r="N45" s="8">
        <f t="shared" si="31"/>
        <v>11052.400000000001</v>
      </c>
      <c r="O45" s="8">
        <f t="shared" si="31"/>
        <v>0</v>
      </c>
      <c r="P45" s="8">
        <f t="shared" si="32"/>
        <v>0</v>
      </c>
      <c r="Q45" s="8">
        <f t="shared" si="32"/>
        <v>0</v>
      </c>
      <c r="R45" s="8">
        <f t="shared" si="32"/>
        <v>0</v>
      </c>
      <c r="S45" s="8">
        <f t="shared" si="32"/>
        <v>0</v>
      </c>
      <c r="T45" s="8">
        <f t="shared" si="32"/>
        <v>0</v>
      </c>
    </row>
    <row r="46" spans="1:21" ht="59.25" customHeight="1">
      <c r="A46" s="99"/>
      <c r="B46" s="88"/>
      <c r="C46" s="23" t="s">
        <v>40</v>
      </c>
      <c r="D46" s="7">
        <f t="shared" si="2"/>
        <v>5086667.4246800002</v>
      </c>
      <c r="E46" s="8">
        <f t="shared" si="33"/>
        <v>398458.6</v>
      </c>
      <c r="F46" s="8">
        <f t="shared" si="33"/>
        <v>932465.98</v>
      </c>
      <c r="G46" s="8">
        <f t="shared" si="33"/>
        <v>965280.22</v>
      </c>
      <c r="H46" s="8">
        <f t="shared" si="33"/>
        <v>216378.65</v>
      </c>
      <c r="I46" s="8">
        <f t="shared" si="31"/>
        <v>218330.39</v>
      </c>
      <c r="J46" s="8">
        <f t="shared" si="31"/>
        <v>385444.37</v>
      </c>
      <c r="K46" s="8">
        <f t="shared" si="31"/>
        <v>287012.26</v>
      </c>
      <c r="L46" s="8">
        <f t="shared" si="31"/>
        <v>1093498.6100000001</v>
      </c>
      <c r="M46" s="8">
        <f t="shared" si="31"/>
        <v>589798.34467999998</v>
      </c>
      <c r="N46" s="8">
        <f t="shared" si="31"/>
        <v>0</v>
      </c>
      <c r="O46" s="8">
        <f>O51+O86</f>
        <v>0</v>
      </c>
      <c r="P46" s="8">
        <f t="shared" si="32"/>
        <v>0</v>
      </c>
      <c r="Q46" s="8">
        <f t="shared" si="32"/>
        <v>0</v>
      </c>
      <c r="R46" s="8">
        <f t="shared" si="32"/>
        <v>0</v>
      </c>
      <c r="S46" s="8">
        <f t="shared" si="32"/>
        <v>0</v>
      </c>
      <c r="T46" s="8">
        <f t="shared" si="32"/>
        <v>0</v>
      </c>
    </row>
    <row r="47" spans="1:21" ht="13.5" customHeight="1">
      <c r="A47" s="99" t="s">
        <v>29</v>
      </c>
      <c r="B47" s="88" t="s">
        <v>64</v>
      </c>
      <c r="C47" s="24" t="s">
        <v>5</v>
      </c>
      <c r="D47" s="7">
        <f t="shared" si="2"/>
        <v>3172912.39793</v>
      </c>
      <c r="E47" s="10">
        <f t="shared" ref="E47:T47" si="34">E48+E49+E50+E51</f>
        <v>591541.80000000005</v>
      </c>
      <c r="F47" s="10">
        <f t="shared" si="34"/>
        <v>1005416.0379999999</v>
      </c>
      <c r="G47" s="10">
        <f t="shared" si="34"/>
        <v>982046.64</v>
      </c>
      <c r="H47" s="10">
        <f t="shared" si="34"/>
        <v>537802.57999999996</v>
      </c>
      <c r="I47" s="10">
        <f>I48+I49+I50+I51</f>
        <v>5534.87</v>
      </c>
      <c r="J47" s="10">
        <f>J48+J49+J50+J51</f>
        <v>17190.39</v>
      </c>
      <c r="K47" s="10">
        <f>K48+K49+K50+K51</f>
        <v>12829.88</v>
      </c>
      <c r="L47" s="10">
        <f>L48+L49+L50+L51</f>
        <v>13572</v>
      </c>
      <c r="M47" s="10">
        <f>M48+M49+M50+M51</f>
        <v>3557.18993</v>
      </c>
      <c r="N47" s="10">
        <f t="shared" si="34"/>
        <v>3421.01</v>
      </c>
      <c r="O47" s="10">
        <f t="shared" si="34"/>
        <v>0</v>
      </c>
      <c r="P47" s="10">
        <f t="shared" si="34"/>
        <v>0</v>
      </c>
      <c r="Q47" s="10">
        <f t="shared" si="34"/>
        <v>0</v>
      </c>
      <c r="R47" s="10">
        <f t="shared" si="34"/>
        <v>0</v>
      </c>
      <c r="S47" s="10">
        <f t="shared" si="34"/>
        <v>0</v>
      </c>
      <c r="T47" s="10">
        <f t="shared" si="34"/>
        <v>0</v>
      </c>
    </row>
    <row r="48" spans="1:21" ht="15.75" customHeight="1">
      <c r="A48" s="99"/>
      <c r="B48" s="88"/>
      <c r="C48" s="23" t="s">
        <v>12</v>
      </c>
      <c r="D48" s="7">
        <f t="shared" si="2"/>
        <v>310425.90000000002</v>
      </c>
      <c r="E48" s="8">
        <f t="shared" ref="E48:G51" si="35">E53+E68</f>
        <v>0</v>
      </c>
      <c r="F48" s="8">
        <f t="shared" si="35"/>
        <v>0</v>
      </c>
      <c r="G48" s="8">
        <f t="shared" si="35"/>
        <v>0</v>
      </c>
      <c r="H48" s="8">
        <f>H53+H58+H68</f>
        <v>310425.90000000002</v>
      </c>
      <c r="I48" s="8">
        <f t="shared" ref="I48:O48" si="36">I53+I58+I68</f>
        <v>0</v>
      </c>
      <c r="J48" s="8">
        <f>J53+J58+J68</f>
        <v>0</v>
      </c>
      <c r="K48" s="8">
        <f t="shared" si="36"/>
        <v>0</v>
      </c>
      <c r="L48" s="8">
        <f t="shared" si="36"/>
        <v>0</v>
      </c>
      <c r="M48" s="8">
        <f t="shared" si="36"/>
        <v>0</v>
      </c>
      <c r="N48" s="8">
        <f t="shared" si="36"/>
        <v>0</v>
      </c>
      <c r="O48" s="8">
        <f t="shared" si="36"/>
        <v>0</v>
      </c>
      <c r="P48" s="8">
        <f t="shared" ref="P48:T49" si="37">P53+P58+P68</f>
        <v>0</v>
      </c>
      <c r="Q48" s="8">
        <f t="shared" si="37"/>
        <v>0</v>
      </c>
      <c r="R48" s="8">
        <f t="shared" si="37"/>
        <v>0</v>
      </c>
      <c r="S48" s="8">
        <f t="shared" si="37"/>
        <v>0</v>
      </c>
      <c r="T48" s="8">
        <f t="shared" si="37"/>
        <v>0</v>
      </c>
    </row>
    <row r="49" spans="1:20" ht="15.75" customHeight="1">
      <c r="A49" s="99"/>
      <c r="B49" s="88"/>
      <c r="C49" s="23" t="s">
        <v>13</v>
      </c>
      <c r="D49" s="7">
        <f t="shared" si="2"/>
        <v>130527.908</v>
      </c>
      <c r="E49" s="8">
        <f t="shared" si="35"/>
        <v>100509.1</v>
      </c>
      <c r="F49" s="8">
        <f>F54+F69</f>
        <v>23347.998</v>
      </c>
      <c r="G49" s="8">
        <f t="shared" si="35"/>
        <v>10</v>
      </c>
      <c r="H49" s="8">
        <f>H54+H59+H69+H64</f>
        <v>6660.8099999999995</v>
      </c>
      <c r="I49" s="8">
        <f t="shared" ref="I49:O51" si="38">I54+I59+I69</f>
        <v>0</v>
      </c>
      <c r="J49" s="8">
        <f>J54+J59+J69</f>
        <v>0</v>
      </c>
      <c r="K49" s="8">
        <f t="shared" si="38"/>
        <v>0</v>
      </c>
      <c r="L49" s="8">
        <f t="shared" si="38"/>
        <v>0</v>
      </c>
      <c r="M49" s="8">
        <f t="shared" si="38"/>
        <v>0</v>
      </c>
      <c r="N49" s="8">
        <f t="shared" si="38"/>
        <v>0</v>
      </c>
      <c r="O49" s="8">
        <f t="shared" si="38"/>
        <v>0</v>
      </c>
      <c r="P49" s="8">
        <f t="shared" si="37"/>
        <v>0</v>
      </c>
      <c r="Q49" s="8">
        <f t="shared" si="37"/>
        <v>0</v>
      </c>
      <c r="R49" s="8">
        <f t="shared" si="37"/>
        <v>0</v>
      </c>
      <c r="S49" s="8">
        <f t="shared" si="37"/>
        <v>0</v>
      </c>
      <c r="T49" s="8">
        <f t="shared" si="37"/>
        <v>0</v>
      </c>
    </row>
    <row r="50" spans="1:20" ht="15.75" customHeight="1">
      <c r="A50" s="99"/>
      <c r="B50" s="88"/>
      <c r="C50" s="23" t="s">
        <v>14</v>
      </c>
      <c r="D50" s="7">
        <f t="shared" si="2"/>
        <v>219375.13993</v>
      </c>
      <c r="E50" s="8">
        <f t="shared" si="35"/>
        <v>92574.1</v>
      </c>
      <c r="F50" s="8">
        <f t="shared" si="35"/>
        <v>49602.06</v>
      </c>
      <c r="G50" s="8">
        <f t="shared" si="35"/>
        <v>16756.419999999998</v>
      </c>
      <c r="H50" s="8">
        <f>H55+H60+H70</f>
        <v>4337.22</v>
      </c>
      <c r="I50" s="8">
        <f>I75</f>
        <v>5534.87</v>
      </c>
      <c r="J50" s="8">
        <f>J55+J60+J65+J70+J75+J80</f>
        <v>17190.39</v>
      </c>
      <c r="K50" s="8">
        <f t="shared" ref="K50:T50" si="39">K55+K60+K65+K70+K75</f>
        <v>12829.88</v>
      </c>
      <c r="L50" s="8">
        <f t="shared" si="39"/>
        <v>13572</v>
      </c>
      <c r="M50" s="8">
        <f t="shared" si="39"/>
        <v>3557.18993</v>
      </c>
      <c r="N50" s="8">
        <f t="shared" si="39"/>
        <v>3421.01</v>
      </c>
      <c r="O50" s="8">
        <f t="shared" si="39"/>
        <v>0</v>
      </c>
      <c r="P50" s="8">
        <f t="shared" si="39"/>
        <v>0</v>
      </c>
      <c r="Q50" s="8">
        <f t="shared" si="39"/>
        <v>0</v>
      </c>
      <c r="R50" s="8">
        <f t="shared" si="39"/>
        <v>0</v>
      </c>
      <c r="S50" s="8">
        <f t="shared" si="39"/>
        <v>0</v>
      </c>
      <c r="T50" s="8">
        <f t="shared" si="39"/>
        <v>0</v>
      </c>
    </row>
    <row r="51" spans="1:20" ht="47.85" customHeight="1">
      <c r="A51" s="99"/>
      <c r="B51" s="88"/>
      <c r="C51" s="23" t="s">
        <v>40</v>
      </c>
      <c r="D51" s="7">
        <f t="shared" si="2"/>
        <v>2512583.4499999997</v>
      </c>
      <c r="E51" s="8">
        <f t="shared" si="35"/>
        <v>398458.6</v>
      </c>
      <c r="F51" s="8">
        <f t="shared" si="35"/>
        <v>932465.98</v>
      </c>
      <c r="G51" s="8">
        <f t="shared" si="35"/>
        <v>965280.22</v>
      </c>
      <c r="H51" s="8">
        <f>H56+H61+H71</f>
        <v>216378.65</v>
      </c>
      <c r="I51" s="8">
        <f t="shared" si="38"/>
        <v>0</v>
      </c>
      <c r="J51" s="8">
        <f t="shared" si="38"/>
        <v>0</v>
      </c>
      <c r="K51" s="8">
        <f t="shared" si="38"/>
        <v>0</v>
      </c>
      <c r="L51" s="8">
        <f t="shared" si="38"/>
        <v>0</v>
      </c>
      <c r="M51" s="8">
        <f t="shared" si="38"/>
        <v>0</v>
      </c>
      <c r="N51" s="8">
        <f t="shared" si="38"/>
        <v>0</v>
      </c>
      <c r="O51" s="8">
        <f t="shared" si="38"/>
        <v>0</v>
      </c>
      <c r="P51" s="8">
        <f>P56+P61+P71</f>
        <v>0</v>
      </c>
      <c r="Q51" s="8">
        <f>Q56+Q61+Q71</f>
        <v>0</v>
      </c>
      <c r="R51" s="8">
        <f>R56+R61+R71</f>
        <v>0</v>
      </c>
      <c r="S51" s="8">
        <f>S56+S61+S71</f>
        <v>0</v>
      </c>
      <c r="T51" s="8">
        <f>T56+T61+T71</f>
        <v>0</v>
      </c>
    </row>
    <row r="52" spans="1:20">
      <c r="A52" s="87" t="s">
        <v>30</v>
      </c>
      <c r="B52" s="106" t="s">
        <v>32</v>
      </c>
      <c r="C52" s="24" t="s">
        <v>5</v>
      </c>
      <c r="D52" s="7">
        <f t="shared" si="2"/>
        <v>2801381.5580000002</v>
      </c>
      <c r="E52" s="10">
        <f t="shared" ref="E52:J52" si="40">E53+E54+E55+E56</f>
        <v>591541.80000000005</v>
      </c>
      <c r="F52" s="10">
        <f t="shared" si="40"/>
        <v>1005416.0379999999</v>
      </c>
      <c r="G52" s="10">
        <f t="shared" si="40"/>
        <v>982046.64</v>
      </c>
      <c r="H52" s="10">
        <f t="shared" si="40"/>
        <v>222377.08</v>
      </c>
      <c r="I52" s="10">
        <f t="shared" si="40"/>
        <v>0</v>
      </c>
      <c r="J52" s="10">
        <f t="shared" si="40"/>
        <v>0</v>
      </c>
      <c r="K52" s="10">
        <f t="shared" ref="K52:T52" si="41">K53+K54+K55+K56</f>
        <v>0</v>
      </c>
      <c r="L52" s="10">
        <f t="shared" si="41"/>
        <v>0</v>
      </c>
      <c r="M52" s="10">
        <f t="shared" si="41"/>
        <v>0</v>
      </c>
      <c r="N52" s="10">
        <f t="shared" si="41"/>
        <v>0</v>
      </c>
      <c r="O52" s="10">
        <f t="shared" si="41"/>
        <v>0</v>
      </c>
      <c r="P52" s="10">
        <f t="shared" si="41"/>
        <v>0</v>
      </c>
      <c r="Q52" s="10">
        <f t="shared" si="41"/>
        <v>0</v>
      </c>
      <c r="R52" s="10">
        <f t="shared" si="41"/>
        <v>0</v>
      </c>
      <c r="S52" s="10">
        <f t="shared" si="41"/>
        <v>0</v>
      </c>
      <c r="T52" s="10">
        <f t="shared" si="41"/>
        <v>0</v>
      </c>
    </row>
    <row r="53" spans="1:20">
      <c r="A53" s="87"/>
      <c r="B53" s="106"/>
      <c r="C53" s="23" t="s">
        <v>12</v>
      </c>
      <c r="D53" s="7">
        <f t="shared" si="2"/>
        <v>0</v>
      </c>
      <c r="E53" s="11">
        <v>0</v>
      </c>
      <c r="F53" s="11">
        <v>0</v>
      </c>
      <c r="G53" s="11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</row>
    <row r="54" spans="1:20">
      <c r="A54" s="87"/>
      <c r="B54" s="106"/>
      <c r="C54" s="23" t="s">
        <v>13</v>
      </c>
      <c r="D54" s="7">
        <f t="shared" si="2"/>
        <v>125927.908</v>
      </c>
      <c r="E54" s="11">
        <v>100509.1</v>
      </c>
      <c r="F54" s="11">
        <v>23347.998</v>
      </c>
      <c r="G54" s="11">
        <v>10</v>
      </c>
      <c r="H54" s="11">
        <f>2060.81</f>
        <v>2060.81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</row>
    <row r="55" spans="1:20">
      <c r="A55" s="87"/>
      <c r="B55" s="106"/>
      <c r="C55" s="23" t="s">
        <v>14</v>
      </c>
      <c r="D55" s="7">
        <f t="shared" si="2"/>
        <v>162870.20000000001</v>
      </c>
      <c r="E55" s="11">
        <v>92574.1</v>
      </c>
      <c r="F55" s="11">
        <v>49602.06</v>
      </c>
      <c r="G55" s="11">
        <v>16756.419999999998</v>
      </c>
      <c r="H55" s="11">
        <v>3937.62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</row>
    <row r="56" spans="1:20" ht="87" customHeight="1">
      <c r="A56" s="87"/>
      <c r="B56" s="106"/>
      <c r="C56" s="23" t="s">
        <v>40</v>
      </c>
      <c r="D56" s="7">
        <f t="shared" si="2"/>
        <v>2512583.4499999997</v>
      </c>
      <c r="E56" s="11">
        <v>398458.6</v>
      </c>
      <c r="F56" s="11">
        <v>932465.98</v>
      </c>
      <c r="G56" s="11">
        <v>965280.22</v>
      </c>
      <c r="H56" s="11">
        <v>216378.65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</row>
    <row r="57" spans="1:20" ht="26.25" customHeight="1">
      <c r="A57" s="86" t="s">
        <v>31</v>
      </c>
      <c r="B57" s="97" t="s">
        <v>38</v>
      </c>
      <c r="C57" s="2" t="s">
        <v>5</v>
      </c>
      <c r="D57" s="7">
        <f t="shared" si="2"/>
        <v>310425.90000000002</v>
      </c>
      <c r="E57" s="10">
        <f t="shared" ref="E57:J57" si="42">E58+E59+E60+E61</f>
        <v>0</v>
      </c>
      <c r="F57" s="10">
        <f t="shared" si="42"/>
        <v>0</v>
      </c>
      <c r="G57" s="10">
        <f t="shared" si="42"/>
        <v>0</v>
      </c>
      <c r="H57" s="10">
        <f t="shared" si="42"/>
        <v>310425.90000000002</v>
      </c>
      <c r="I57" s="10">
        <f t="shared" si="42"/>
        <v>0</v>
      </c>
      <c r="J57" s="10">
        <f t="shared" si="42"/>
        <v>0</v>
      </c>
      <c r="K57" s="10">
        <f t="shared" ref="K57:T57" si="43">K58+K59+K60+K61</f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  <c r="R57" s="10">
        <f t="shared" si="43"/>
        <v>0</v>
      </c>
      <c r="S57" s="10">
        <f t="shared" si="43"/>
        <v>0</v>
      </c>
      <c r="T57" s="10">
        <f t="shared" si="43"/>
        <v>0</v>
      </c>
    </row>
    <row r="58" spans="1:20" ht="26.25" customHeight="1">
      <c r="A58" s="86"/>
      <c r="B58" s="97"/>
      <c r="C58" s="3" t="s">
        <v>12</v>
      </c>
      <c r="D58" s="7">
        <f t="shared" si="2"/>
        <v>310425.90000000002</v>
      </c>
      <c r="E58" s="11">
        <v>0</v>
      </c>
      <c r="F58" s="11">
        <v>0</v>
      </c>
      <c r="G58" s="11">
        <v>0</v>
      </c>
      <c r="H58" s="12">
        <v>310425.90000000002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ht="26.25" customHeight="1">
      <c r="A59" s="86"/>
      <c r="B59" s="97"/>
      <c r="C59" s="3" t="s">
        <v>13</v>
      </c>
      <c r="D59" s="7">
        <f t="shared" si="2"/>
        <v>0</v>
      </c>
      <c r="E59" s="11">
        <v>0</v>
      </c>
      <c r="F59" s="11">
        <v>0</v>
      </c>
      <c r="G59" s="11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ht="26.25" customHeight="1">
      <c r="A60" s="86"/>
      <c r="B60" s="97"/>
      <c r="C60" s="3" t="s">
        <v>14</v>
      </c>
      <c r="D60" s="7">
        <f t="shared" si="2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ht="49.9" customHeight="1">
      <c r="A61" s="86"/>
      <c r="B61" s="97"/>
      <c r="C61" s="23" t="s">
        <v>40</v>
      </c>
      <c r="D61" s="7">
        <f t="shared" si="2"/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ht="21.4" customHeight="1">
      <c r="A62" s="86" t="s">
        <v>53</v>
      </c>
      <c r="B62" s="97" t="s">
        <v>84</v>
      </c>
      <c r="C62" s="2" t="s">
        <v>5</v>
      </c>
      <c r="D62" s="7">
        <f t="shared" si="2"/>
        <v>4600</v>
      </c>
      <c r="E62" s="10">
        <f t="shared" ref="E62:T62" si="44">E63+E64+E65+E66</f>
        <v>0</v>
      </c>
      <c r="F62" s="10">
        <f t="shared" si="44"/>
        <v>0</v>
      </c>
      <c r="G62" s="10">
        <f t="shared" si="44"/>
        <v>0</v>
      </c>
      <c r="H62" s="10">
        <f t="shared" si="44"/>
        <v>4600</v>
      </c>
      <c r="I62" s="10">
        <f t="shared" si="44"/>
        <v>0</v>
      </c>
      <c r="J62" s="10">
        <f t="shared" si="44"/>
        <v>0</v>
      </c>
      <c r="K62" s="10">
        <f t="shared" si="44"/>
        <v>0</v>
      </c>
      <c r="L62" s="10">
        <f t="shared" si="44"/>
        <v>0</v>
      </c>
      <c r="M62" s="10">
        <f t="shared" si="44"/>
        <v>0</v>
      </c>
      <c r="N62" s="10">
        <f t="shared" si="44"/>
        <v>0</v>
      </c>
      <c r="O62" s="10">
        <f t="shared" si="44"/>
        <v>0</v>
      </c>
      <c r="P62" s="10">
        <f t="shared" si="44"/>
        <v>0</v>
      </c>
      <c r="Q62" s="10">
        <f t="shared" si="44"/>
        <v>0</v>
      </c>
      <c r="R62" s="10">
        <f t="shared" si="44"/>
        <v>0</v>
      </c>
      <c r="S62" s="10">
        <f t="shared" si="44"/>
        <v>0</v>
      </c>
      <c r="T62" s="10">
        <f t="shared" si="44"/>
        <v>0</v>
      </c>
    </row>
    <row r="63" spans="1:20" ht="20.65" customHeight="1">
      <c r="A63" s="86"/>
      <c r="B63" s="97"/>
      <c r="C63" s="3" t="s">
        <v>12</v>
      </c>
      <c r="D63" s="7">
        <f t="shared" si="2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ht="17.850000000000001" customHeight="1">
      <c r="A64" s="86"/>
      <c r="B64" s="97"/>
      <c r="C64" s="3" t="s">
        <v>13</v>
      </c>
      <c r="D64" s="7">
        <f t="shared" si="2"/>
        <v>4600</v>
      </c>
      <c r="E64" s="11">
        <v>0</v>
      </c>
      <c r="F64" s="11">
        <v>0</v>
      </c>
      <c r="G64" s="11">
        <v>0</v>
      </c>
      <c r="H64" s="11">
        <v>4600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ht="17.850000000000001" customHeight="1">
      <c r="A65" s="86"/>
      <c r="B65" s="97"/>
      <c r="C65" s="3" t="s">
        <v>14</v>
      </c>
      <c r="D65" s="7">
        <f t="shared" si="2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</row>
    <row r="66" spans="1:20" ht="50.65" customHeight="1">
      <c r="A66" s="86"/>
      <c r="B66" s="97"/>
      <c r="C66" s="23" t="s">
        <v>40</v>
      </c>
      <c r="D66" s="7">
        <f t="shared" si="2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</row>
    <row r="67" spans="1:20" ht="19.5" customHeight="1">
      <c r="A67" s="86" t="s">
        <v>58</v>
      </c>
      <c r="B67" s="103" t="s">
        <v>20</v>
      </c>
      <c r="C67" s="24" t="s">
        <v>5</v>
      </c>
      <c r="D67" s="7">
        <f t="shared" si="2"/>
        <v>399.6</v>
      </c>
      <c r="E67" s="10">
        <f t="shared" ref="E67:T67" si="45">E68+E69+E70+E71</f>
        <v>0</v>
      </c>
      <c r="F67" s="10">
        <f t="shared" si="45"/>
        <v>0</v>
      </c>
      <c r="G67" s="10">
        <f t="shared" si="45"/>
        <v>0</v>
      </c>
      <c r="H67" s="10">
        <f t="shared" si="45"/>
        <v>399.6</v>
      </c>
      <c r="I67" s="10">
        <f t="shared" si="45"/>
        <v>0</v>
      </c>
      <c r="J67" s="10">
        <f t="shared" si="45"/>
        <v>0</v>
      </c>
      <c r="K67" s="10">
        <f t="shared" si="45"/>
        <v>0</v>
      </c>
      <c r="L67" s="10">
        <f t="shared" si="45"/>
        <v>0</v>
      </c>
      <c r="M67" s="10">
        <f t="shared" si="45"/>
        <v>0</v>
      </c>
      <c r="N67" s="10">
        <f t="shared" si="45"/>
        <v>0</v>
      </c>
      <c r="O67" s="10">
        <f t="shared" si="45"/>
        <v>0</v>
      </c>
      <c r="P67" s="10">
        <f t="shared" si="45"/>
        <v>0</v>
      </c>
      <c r="Q67" s="10">
        <f t="shared" si="45"/>
        <v>0</v>
      </c>
      <c r="R67" s="10">
        <f t="shared" si="45"/>
        <v>0</v>
      </c>
      <c r="S67" s="10">
        <f t="shared" si="45"/>
        <v>0</v>
      </c>
      <c r="T67" s="10">
        <f t="shared" si="45"/>
        <v>0</v>
      </c>
    </row>
    <row r="68" spans="1:20" ht="16.7" customHeight="1">
      <c r="A68" s="86"/>
      <c r="B68" s="103"/>
      <c r="C68" s="23" t="s">
        <v>12</v>
      </c>
      <c r="D68" s="7">
        <f t="shared" si="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</row>
    <row r="69" spans="1:20" ht="15.75" customHeight="1">
      <c r="A69" s="86"/>
      <c r="B69" s="103"/>
      <c r="C69" s="23" t="s">
        <v>13</v>
      </c>
      <c r="D69" s="7">
        <f t="shared" si="2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</row>
    <row r="70" spans="1:20" ht="19.5" customHeight="1">
      <c r="A70" s="86"/>
      <c r="B70" s="103"/>
      <c r="C70" s="23" t="s">
        <v>14</v>
      </c>
      <c r="D70" s="7">
        <f t="shared" si="2"/>
        <v>399.6</v>
      </c>
      <c r="E70" s="11">
        <v>0</v>
      </c>
      <c r="F70" s="11">
        <v>0</v>
      </c>
      <c r="G70" s="11">
        <v>0</v>
      </c>
      <c r="H70" s="11">
        <v>399.6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</row>
    <row r="71" spans="1:20" ht="47.85" customHeight="1">
      <c r="A71" s="86"/>
      <c r="B71" s="103"/>
      <c r="C71" s="23" t="s">
        <v>40</v>
      </c>
      <c r="D71" s="7">
        <f t="shared" si="2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</row>
    <row r="72" spans="1:20" ht="16.7" customHeight="1">
      <c r="A72" s="80" t="s">
        <v>73</v>
      </c>
      <c r="B72" s="83" t="s">
        <v>96</v>
      </c>
      <c r="C72" s="24" t="s">
        <v>5</v>
      </c>
      <c r="D72" s="7">
        <f t="shared" si="2"/>
        <v>55827.499929999998</v>
      </c>
      <c r="E72" s="10">
        <f>E73+E74+E75+E76</f>
        <v>0</v>
      </c>
      <c r="F72" s="10">
        <f>F73+F74+F75+F76</f>
        <v>0</v>
      </c>
      <c r="G72" s="10">
        <f>G73+G74+G75+G76</f>
        <v>0</v>
      </c>
      <c r="H72" s="10">
        <f>H73+H74+H75+H76</f>
        <v>0</v>
      </c>
      <c r="I72" s="10">
        <f>I73+I74+I75+I76</f>
        <v>5534.87</v>
      </c>
      <c r="J72" s="10">
        <f t="shared" ref="J72:T72" si="46">J73+J74+J75+J76</f>
        <v>16912.55</v>
      </c>
      <c r="K72" s="10">
        <f t="shared" si="46"/>
        <v>12829.88</v>
      </c>
      <c r="L72" s="10">
        <f t="shared" si="46"/>
        <v>13572</v>
      </c>
      <c r="M72" s="10">
        <f t="shared" si="46"/>
        <v>3557.18993</v>
      </c>
      <c r="N72" s="10">
        <f t="shared" si="46"/>
        <v>3421.01</v>
      </c>
      <c r="O72" s="10">
        <f t="shared" si="46"/>
        <v>0</v>
      </c>
      <c r="P72" s="10">
        <f t="shared" si="46"/>
        <v>0</v>
      </c>
      <c r="Q72" s="10">
        <f t="shared" si="46"/>
        <v>0</v>
      </c>
      <c r="R72" s="10">
        <f t="shared" si="46"/>
        <v>0</v>
      </c>
      <c r="S72" s="10">
        <f t="shared" si="46"/>
        <v>0</v>
      </c>
      <c r="T72" s="10">
        <f t="shared" si="46"/>
        <v>0</v>
      </c>
    </row>
    <row r="73" spans="1:20" ht="17.25" customHeight="1">
      <c r="A73" s="81"/>
      <c r="B73" s="84"/>
      <c r="C73" s="23" t="s">
        <v>12</v>
      </c>
      <c r="D73" s="7">
        <f t="shared" si="2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</row>
    <row r="74" spans="1:20" ht="17.25" customHeight="1">
      <c r="A74" s="81"/>
      <c r="B74" s="84"/>
      <c r="C74" s="23" t="s">
        <v>13</v>
      </c>
      <c r="D74" s="7">
        <f t="shared" si="2"/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</row>
    <row r="75" spans="1:20" ht="16.7" customHeight="1">
      <c r="A75" s="81"/>
      <c r="B75" s="84"/>
      <c r="C75" s="23" t="s">
        <v>14</v>
      </c>
      <c r="D75" s="7">
        <f t="shared" si="2"/>
        <v>55827.499929999998</v>
      </c>
      <c r="E75" s="11">
        <v>0</v>
      </c>
      <c r="F75" s="11">
        <v>0</v>
      </c>
      <c r="G75" s="11">
        <v>0</v>
      </c>
      <c r="H75" s="11">
        <v>0</v>
      </c>
      <c r="I75" s="11">
        <v>5534.87</v>
      </c>
      <c r="J75" s="11">
        <v>16912.55</v>
      </c>
      <c r="K75" s="11">
        <v>12829.88</v>
      </c>
      <c r="L75" s="11">
        <v>13572</v>
      </c>
      <c r="M75" s="11">
        <v>3557.18993</v>
      </c>
      <c r="N75" s="11">
        <v>3421.01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</row>
    <row r="76" spans="1:20" ht="47.85" customHeight="1">
      <c r="A76" s="82"/>
      <c r="B76" s="85"/>
      <c r="C76" s="23" t="s">
        <v>40</v>
      </c>
      <c r="D76" s="7">
        <f t="shared" ref="D76:D144" si="47">SUM(E76:T76)</f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</row>
    <row r="77" spans="1:20" ht="15" customHeight="1">
      <c r="A77" s="80" t="s">
        <v>87</v>
      </c>
      <c r="B77" s="83" t="s">
        <v>88</v>
      </c>
      <c r="C77" s="24" t="s">
        <v>5</v>
      </c>
      <c r="D77" s="7">
        <f t="shared" si="47"/>
        <v>277.83999999999997</v>
      </c>
      <c r="E77" s="10">
        <f>E78+E79+E80+E81</f>
        <v>0</v>
      </c>
      <c r="F77" s="10">
        <f t="shared" ref="F77:T77" si="48">F78+F79+F80+F81</f>
        <v>0</v>
      </c>
      <c r="G77" s="10">
        <f t="shared" si="48"/>
        <v>0</v>
      </c>
      <c r="H77" s="10">
        <f t="shared" si="48"/>
        <v>0</v>
      </c>
      <c r="I77" s="10">
        <f t="shared" si="48"/>
        <v>0</v>
      </c>
      <c r="J77" s="10">
        <f t="shared" si="48"/>
        <v>277.83999999999997</v>
      </c>
      <c r="K77" s="10">
        <f t="shared" si="48"/>
        <v>0</v>
      </c>
      <c r="L77" s="10">
        <f t="shared" si="48"/>
        <v>0</v>
      </c>
      <c r="M77" s="10">
        <f t="shared" si="48"/>
        <v>0</v>
      </c>
      <c r="N77" s="10">
        <f t="shared" si="48"/>
        <v>0</v>
      </c>
      <c r="O77" s="10">
        <f t="shared" si="48"/>
        <v>0</v>
      </c>
      <c r="P77" s="10">
        <f t="shared" si="48"/>
        <v>0</v>
      </c>
      <c r="Q77" s="10">
        <f t="shared" si="48"/>
        <v>0</v>
      </c>
      <c r="R77" s="10">
        <f t="shared" si="48"/>
        <v>0</v>
      </c>
      <c r="S77" s="10">
        <f t="shared" si="48"/>
        <v>0</v>
      </c>
      <c r="T77" s="10">
        <f t="shared" si="48"/>
        <v>0</v>
      </c>
    </row>
    <row r="78" spans="1:20" ht="20.45" customHeight="1">
      <c r="A78" s="81"/>
      <c r="B78" s="84"/>
      <c r="C78" s="23" t="s">
        <v>12</v>
      </c>
      <c r="D78" s="7">
        <f t="shared" si="47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</row>
    <row r="79" spans="1:20" ht="19.5" customHeight="1">
      <c r="A79" s="81"/>
      <c r="B79" s="84"/>
      <c r="C79" s="23" t="s">
        <v>13</v>
      </c>
      <c r="D79" s="7">
        <f t="shared" si="47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</row>
    <row r="80" spans="1:20" ht="19.5" customHeight="1">
      <c r="A80" s="81"/>
      <c r="B80" s="84"/>
      <c r="C80" s="23" t="s">
        <v>14</v>
      </c>
      <c r="D80" s="7">
        <f t="shared" si="47"/>
        <v>277.83999999999997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277.83999999999997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</row>
    <row r="81" spans="1:20" ht="47.85" customHeight="1">
      <c r="A81" s="82"/>
      <c r="B81" s="85"/>
      <c r="C81" s="23" t="s">
        <v>40</v>
      </c>
      <c r="D81" s="7">
        <f t="shared" si="47"/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</row>
    <row r="82" spans="1:20" ht="13.5" customHeight="1">
      <c r="A82" s="99" t="s">
        <v>60</v>
      </c>
      <c r="B82" s="89" t="s">
        <v>76</v>
      </c>
      <c r="C82" s="24" t="s">
        <v>5</v>
      </c>
      <c r="D82" s="7">
        <f t="shared" si="47"/>
        <v>2699262.0746800001</v>
      </c>
      <c r="E82" s="10">
        <f>E83+E84+E85+E86</f>
        <v>0</v>
      </c>
      <c r="F82" s="10">
        <f>F83+F84+F85+F86</f>
        <v>0</v>
      </c>
      <c r="G82" s="10">
        <f>G83+G84+G85+G86</f>
        <v>0</v>
      </c>
      <c r="H82" s="10">
        <f>H83+H84+H85+H86</f>
        <v>0</v>
      </c>
      <c r="I82" s="10">
        <f>I83+I84+I85+I86</f>
        <v>231886.45</v>
      </c>
      <c r="J82" s="10">
        <f t="shared" ref="J82:T82" si="49">J83+J84+J85+J86</f>
        <v>411004.99</v>
      </c>
      <c r="K82" s="10">
        <f>K83+K84+K85+K86</f>
        <v>299539.66000000003</v>
      </c>
      <c r="L82" s="10">
        <f t="shared" si="49"/>
        <v>1126933.3400000001</v>
      </c>
      <c r="M82" s="10">
        <f>M83+M84+M85+M86</f>
        <v>622266.24468</v>
      </c>
      <c r="N82" s="10">
        <f t="shared" si="49"/>
        <v>7631.39</v>
      </c>
      <c r="O82" s="10">
        <f t="shared" si="49"/>
        <v>0</v>
      </c>
      <c r="P82" s="10">
        <f t="shared" si="49"/>
        <v>0</v>
      </c>
      <c r="Q82" s="10">
        <f t="shared" si="49"/>
        <v>0</v>
      </c>
      <c r="R82" s="10">
        <f t="shared" si="49"/>
        <v>0</v>
      </c>
      <c r="S82" s="10">
        <f t="shared" si="49"/>
        <v>0</v>
      </c>
      <c r="T82" s="10">
        <f t="shared" si="49"/>
        <v>0</v>
      </c>
    </row>
    <row r="83" spans="1:20" ht="15.75" customHeight="1">
      <c r="A83" s="99"/>
      <c r="B83" s="88"/>
      <c r="C83" s="23" t="s">
        <v>12</v>
      </c>
      <c r="D83" s="7">
        <f t="shared" si="47"/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f>K88</f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</row>
    <row r="84" spans="1:20" ht="15.75" customHeight="1">
      <c r="A84" s="99"/>
      <c r="B84" s="88"/>
      <c r="C84" s="23" t="s">
        <v>13</v>
      </c>
      <c r="D84" s="7">
        <f t="shared" si="47"/>
        <v>72568.69</v>
      </c>
      <c r="E84" s="8">
        <v>0</v>
      </c>
      <c r="F84" s="8">
        <v>0</v>
      </c>
      <c r="G84" s="8">
        <v>0</v>
      </c>
      <c r="H84" s="8">
        <v>0</v>
      </c>
      <c r="I84" s="8">
        <f t="shared" ref="I84:J86" si="50">I89</f>
        <v>6752.49</v>
      </c>
      <c r="J84" s="8">
        <f t="shared" si="50"/>
        <v>9382.3700000000008</v>
      </c>
      <c r="K84" s="8">
        <f>K89</f>
        <v>9776.23</v>
      </c>
      <c r="L84" s="8">
        <f t="shared" ref="L84:N86" si="51">L89</f>
        <v>22371.4</v>
      </c>
      <c r="M84" s="8">
        <f t="shared" si="51"/>
        <v>24286.2</v>
      </c>
      <c r="N84" s="8">
        <f t="shared" si="51"/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</row>
    <row r="85" spans="1:20" ht="15.75" customHeight="1">
      <c r="A85" s="99"/>
      <c r="B85" s="88"/>
      <c r="C85" s="23" t="s">
        <v>14</v>
      </c>
      <c r="D85" s="7">
        <f t="shared" si="47"/>
        <v>52609.409999999996</v>
      </c>
      <c r="E85" s="8">
        <v>0</v>
      </c>
      <c r="F85" s="8">
        <v>0</v>
      </c>
      <c r="G85" s="8">
        <v>0</v>
      </c>
      <c r="H85" s="8">
        <v>0</v>
      </c>
      <c r="I85" s="8">
        <f t="shared" si="50"/>
        <v>6803.57</v>
      </c>
      <c r="J85" s="8">
        <f t="shared" si="50"/>
        <v>16178.25</v>
      </c>
      <c r="K85" s="8">
        <f>K90</f>
        <v>2751.17</v>
      </c>
      <c r="L85" s="8">
        <f t="shared" si="51"/>
        <v>11063.33</v>
      </c>
      <c r="M85" s="8">
        <f t="shared" si="51"/>
        <v>8181.7</v>
      </c>
      <c r="N85" s="8">
        <f t="shared" si="51"/>
        <v>7631.39</v>
      </c>
      <c r="O85" s="8">
        <f t="shared" ref="O85:T86" si="52">O90</f>
        <v>0</v>
      </c>
      <c r="P85" s="8">
        <f t="shared" si="52"/>
        <v>0</v>
      </c>
      <c r="Q85" s="8">
        <f t="shared" si="52"/>
        <v>0</v>
      </c>
      <c r="R85" s="8">
        <f t="shared" si="52"/>
        <v>0</v>
      </c>
      <c r="S85" s="8">
        <f t="shared" si="52"/>
        <v>0</v>
      </c>
      <c r="T85" s="8">
        <f t="shared" si="52"/>
        <v>0</v>
      </c>
    </row>
    <row r="86" spans="1:20" ht="47.85" customHeight="1">
      <c r="A86" s="99"/>
      <c r="B86" s="88"/>
      <c r="C86" s="29" t="s">
        <v>97</v>
      </c>
      <c r="D86" s="7">
        <f t="shared" si="47"/>
        <v>2574083.97468</v>
      </c>
      <c r="E86" s="8">
        <v>0</v>
      </c>
      <c r="F86" s="8">
        <v>0</v>
      </c>
      <c r="G86" s="8">
        <v>0</v>
      </c>
      <c r="H86" s="8">
        <v>0</v>
      </c>
      <c r="I86" s="8">
        <f t="shared" si="50"/>
        <v>218330.39</v>
      </c>
      <c r="J86" s="8">
        <f t="shared" si="50"/>
        <v>385444.37</v>
      </c>
      <c r="K86" s="8">
        <f>K91</f>
        <v>287012.26</v>
      </c>
      <c r="L86" s="8">
        <f t="shared" si="51"/>
        <v>1093498.6100000001</v>
      </c>
      <c r="M86" s="8">
        <f t="shared" si="51"/>
        <v>589798.34467999998</v>
      </c>
      <c r="N86" s="8">
        <f t="shared" si="51"/>
        <v>0</v>
      </c>
      <c r="O86" s="8">
        <f t="shared" si="52"/>
        <v>0</v>
      </c>
      <c r="P86" s="8">
        <f t="shared" si="52"/>
        <v>0</v>
      </c>
      <c r="Q86" s="8">
        <f t="shared" si="52"/>
        <v>0</v>
      </c>
      <c r="R86" s="8">
        <f t="shared" si="52"/>
        <v>0</v>
      </c>
      <c r="S86" s="8">
        <f t="shared" si="52"/>
        <v>0</v>
      </c>
      <c r="T86" s="8">
        <f t="shared" si="52"/>
        <v>0</v>
      </c>
    </row>
    <row r="87" spans="1:20" ht="24.75" customHeight="1">
      <c r="A87" s="80" t="s">
        <v>61</v>
      </c>
      <c r="B87" s="106" t="s">
        <v>70</v>
      </c>
      <c r="C87" s="24" t="s">
        <v>5</v>
      </c>
      <c r="D87" s="7">
        <f t="shared" si="47"/>
        <v>2699262.0746800001</v>
      </c>
      <c r="E87" s="10">
        <f>E88+E89+E90+E91</f>
        <v>0</v>
      </c>
      <c r="F87" s="10">
        <f>F88+F89+F90+F91</f>
        <v>0</v>
      </c>
      <c r="G87" s="10">
        <f t="shared" ref="G87:T87" si="53">G88+G89+G90+G91</f>
        <v>0</v>
      </c>
      <c r="H87" s="10">
        <f t="shared" si="53"/>
        <v>0</v>
      </c>
      <c r="I87" s="10">
        <f>I88+I89+I90+I91</f>
        <v>231886.45</v>
      </c>
      <c r="J87" s="10">
        <f>J88+J89+J90+J91</f>
        <v>411004.99</v>
      </c>
      <c r="K87" s="10">
        <f>K88+K89+K90+K91</f>
        <v>299539.66000000003</v>
      </c>
      <c r="L87" s="10">
        <f>L88+L89+L90+L91</f>
        <v>1126933.3400000001</v>
      </c>
      <c r="M87" s="10">
        <f>M88+M89+M90+M91</f>
        <v>622266.24468</v>
      </c>
      <c r="N87" s="10">
        <f t="shared" si="53"/>
        <v>7631.39</v>
      </c>
      <c r="O87" s="10">
        <f t="shared" si="53"/>
        <v>0</v>
      </c>
      <c r="P87" s="10">
        <f t="shared" si="53"/>
        <v>0</v>
      </c>
      <c r="Q87" s="10">
        <f t="shared" si="53"/>
        <v>0</v>
      </c>
      <c r="R87" s="10">
        <f t="shared" si="53"/>
        <v>0</v>
      </c>
      <c r="S87" s="10">
        <f t="shared" si="53"/>
        <v>0</v>
      </c>
      <c r="T87" s="10">
        <f t="shared" si="53"/>
        <v>0</v>
      </c>
    </row>
    <row r="88" spans="1:20" ht="19.5" customHeight="1">
      <c r="A88" s="108"/>
      <c r="B88" s="106"/>
      <c r="C88" s="23" t="s">
        <v>12</v>
      </c>
      <c r="D88" s="7">
        <f t="shared" si="47"/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</row>
    <row r="89" spans="1:20" ht="21" customHeight="1">
      <c r="A89" s="108"/>
      <c r="B89" s="106"/>
      <c r="C89" s="23" t="s">
        <v>13</v>
      </c>
      <c r="D89" s="7">
        <f t="shared" si="47"/>
        <v>72568.69</v>
      </c>
      <c r="E89" s="12">
        <v>0</v>
      </c>
      <c r="F89" s="12">
        <v>0</v>
      </c>
      <c r="G89" s="12">
        <v>0</v>
      </c>
      <c r="H89" s="12">
        <v>0</v>
      </c>
      <c r="I89" s="12">
        <v>6752.49</v>
      </c>
      <c r="J89" s="12">
        <v>9382.3700000000008</v>
      </c>
      <c r="K89" s="12">
        <v>9776.23</v>
      </c>
      <c r="L89" s="12">
        <v>22371.4</v>
      </c>
      <c r="M89" s="12">
        <v>24286.2</v>
      </c>
      <c r="N89" s="12"/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</row>
    <row r="90" spans="1:20" ht="23.25" customHeight="1">
      <c r="A90" s="108"/>
      <c r="B90" s="106"/>
      <c r="C90" s="23" t="s">
        <v>14</v>
      </c>
      <c r="D90" s="7">
        <f t="shared" si="47"/>
        <v>52609.409999999996</v>
      </c>
      <c r="E90" s="11">
        <v>0</v>
      </c>
      <c r="F90" s="11">
        <v>0</v>
      </c>
      <c r="G90" s="11">
        <v>0</v>
      </c>
      <c r="H90" s="11">
        <v>0</v>
      </c>
      <c r="I90" s="11">
        <v>6803.57</v>
      </c>
      <c r="J90" s="11">
        <v>16178.25</v>
      </c>
      <c r="K90" s="11">
        <v>2751.17</v>
      </c>
      <c r="L90" s="11">
        <v>11063.33</v>
      </c>
      <c r="M90" s="11">
        <v>8181.7</v>
      </c>
      <c r="N90" s="11">
        <v>7631.39</v>
      </c>
      <c r="O90" s="11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</row>
    <row r="91" spans="1:20" ht="37.15" customHeight="1">
      <c r="A91" s="109"/>
      <c r="B91" s="106"/>
      <c r="C91" s="23" t="s">
        <v>97</v>
      </c>
      <c r="D91" s="7">
        <f t="shared" si="47"/>
        <v>2574083.97468</v>
      </c>
      <c r="E91" s="11">
        <v>0</v>
      </c>
      <c r="F91" s="11">
        <v>0</v>
      </c>
      <c r="G91" s="11">
        <v>0</v>
      </c>
      <c r="H91" s="11">
        <v>0</v>
      </c>
      <c r="I91" s="11">
        <v>218330.39</v>
      </c>
      <c r="J91" s="11">
        <v>385444.37</v>
      </c>
      <c r="K91" s="11">
        <v>287012.26</v>
      </c>
      <c r="L91" s="11">
        <v>1093498.6100000001</v>
      </c>
      <c r="M91" s="11">
        <v>589798.34467999998</v>
      </c>
      <c r="N91" s="11">
        <v>0</v>
      </c>
      <c r="O91" s="11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</row>
    <row r="92" spans="1:20" ht="22.5" customHeight="1">
      <c r="A92" s="99" t="s">
        <v>21</v>
      </c>
      <c r="B92" s="89" t="s">
        <v>85</v>
      </c>
      <c r="C92" s="24" t="s">
        <v>5</v>
      </c>
      <c r="D92" s="7">
        <f t="shared" si="47"/>
        <v>145239.60229000001</v>
      </c>
      <c r="E92" s="10">
        <f t="shared" ref="E92:J92" si="54">E93+E94+E95+E96</f>
        <v>5499.5</v>
      </c>
      <c r="F92" s="10">
        <f t="shared" si="54"/>
        <v>6467.25</v>
      </c>
      <c r="G92" s="10">
        <f t="shared" si="54"/>
        <v>6406.2</v>
      </c>
      <c r="H92" s="10">
        <f t="shared" si="54"/>
        <v>6539.8099999999995</v>
      </c>
      <c r="I92" s="10">
        <f>I93+I94+I95+I96</f>
        <v>7455.21</v>
      </c>
      <c r="J92" s="10">
        <f t="shared" si="54"/>
        <v>8533.65</v>
      </c>
      <c r="K92" s="10">
        <f t="shared" ref="K92:T92" si="55">K93+K94+K95+K96</f>
        <v>8683.2799999999988</v>
      </c>
      <c r="L92" s="10">
        <f t="shared" si="55"/>
        <v>10790.331</v>
      </c>
      <c r="M92" s="10">
        <f t="shared" si="55"/>
        <v>11320.62329</v>
      </c>
      <c r="N92" s="10">
        <f t="shared" si="55"/>
        <v>10592.849</v>
      </c>
      <c r="O92" s="10">
        <f t="shared" si="55"/>
        <v>10592.849</v>
      </c>
      <c r="P92" s="10">
        <f t="shared" si="55"/>
        <v>10471.61</v>
      </c>
      <c r="Q92" s="10">
        <f t="shared" si="55"/>
        <v>10471.61</v>
      </c>
      <c r="R92" s="10">
        <f t="shared" si="55"/>
        <v>10471.61</v>
      </c>
      <c r="S92" s="10">
        <f t="shared" si="55"/>
        <v>10471.61</v>
      </c>
      <c r="T92" s="10">
        <f t="shared" si="55"/>
        <v>10471.61</v>
      </c>
    </row>
    <row r="93" spans="1:20" ht="27.75" customHeight="1">
      <c r="A93" s="99"/>
      <c r="B93" s="88"/>
      <c r="C93" s="23" t="s">
        <v>12</v>
      </c>
      <c r="D93" s="7">
        <f t="shared" si="47"/>
        <v>0</v>
      </c>
      <c r="E93" s="8">
        <f t="shared" ref="E93:J93" si="56">E98</f>
        <v>0</v>
      </c>
      <c r="F93" s="8">
        <f t="shared" si="56"/>
        <v>0</v>
      </c>
      <c r="G93" s="8">
        <f t="shared" si="56"/>
        <v>0</v>
      </c>
      <c r="H93" s="8">
        <f t="shared" si="56"/>
        <v>0</v>
      </c>
      <c r="I93" s="8">
        <f t="shared" si="56"/>
        <v>0</v>
      </c>
      <c r="J93" s="8">
        <f t="shared" si="56"/>
        <v>0</v>
      </c>
      <c r="K93" s="8">
        <f t="shared" ref="K93:M96" si="57">K98</f>
        <v>0</v>
      </c>
      <c r="L93" s="8">
        <f t="shared" si="57"/>
        <v>0</v>
      </c>
      <c r="M93" s="8">
        <f t="shared" si="57"/>
        <v>0</v>
      </c>
      <c r="N93" s="8">
        <f t="shared" ref="N93:T93" si="58">N98</f>
        <v>0</v>
      </c>
      <c r="O93" s="8">
        <f t="shared" si="58"/>
        <v>0</v>
      </c>
      <c r="P93" s="8">
        <f t="shared" si="58"/>
        <v>0</v>
      </c>
      <c r="Q93" s="8">
        <f t="shared" si="58"/>
        <v>0</v>
      </c>
      <c r="R93" s="8">
        <f t="shared" si="58"/>
        <v>0</v>
      </c>
      <c r="S93" s="8">
        <f t="shared" si="58"/>
        <v>0</v>
      </c>
      <c r="T93" s="8">
        <f t="shared" si="58"/>
        <v>0</v>
      </c>
    </row>
    <row r="94" spans="1:20" ht="22.5" customHeight="1">
      <c r="A94" s="99"/>
      <c r="B94" s="88"/>
      <c r="C94" s="23" t="s">
        <v>13</v>
      </c>
      <c r="D94" s="7">
        <f t="shared" si="47"/>
        <v>2.9860000000000007</v>
      </c>
      <c r="E94" s="8">
        <f t="shared" ref="E94:J95" si="59">E99</f>
        <v>0</v>
      </c>
      <c r="F94" s="8">
        <f t="shared" si="59"/>
        <v>0</v>
      </c>
      <c r="G94" s="8">
        <f t="shared" si="59"/>
        <v>0</v>
      </c>
      <c r="H94" s="8">
        <f t="shared" si="59"/>
        <v>0</v>
      </c>
      <c r="I94" s="8">
        <f t="shared" si="59"/>
        <v>0.34</v>
      </c>
      <c r="J94" s="8">
        <f t="shared" si="59"/>
        <v>0.38</v>
      </c>
      <c r="K94" s="8">
        <f t="shared" si="57"/>
        <v>0.38</v>
      </c>
      <c r="L94" s="8">
        <f t="shared" si="57"/>
        <v>0.5</v>
      </c>
      <c r="M94" s="8">
        <f t="shared" si="57"/>
        <v>0.46200000000000002</v>
      </c>
      <c r="N94" s="8">
        <f t="shared" ref="N94:T94" si="60">N99</f>
        <v>0.46200000000000002</v>
      </c>
      <c r="O94" s="8">
        <f t="shared" si="60"/>
        <v>0.46200000000000002</v>
      </c>
      <c r="P94" s="8">
        <f t="shared" si="60"/>
        <v>0</v>
      </c>
      <c r="Q94" s="8">
        <f t="shared" si="60"/>
        <v>0</v>
      </c>
      <c r="R94" s="8">
        <f t="shared" si="60"/>
        <v>0</v>
      </c>
      <c r="S94" s="8">
        <f t="shared" si="60"/>
        <v>0</v>
      </c>
      <c r="T94" s="8">
        <f t="shared" si="60"/>
        <v>0</v>
      </c>
    </row>
    <row r="95" spans="1:20" ht="22.5" customHeight="1">
      <c r="A95" s="99"/>
      <c r="B95" s="88"/>
      <c r="C95" s="23" t="s">
        <v>14</v>
      </c>
      <c r="D95" s="7">
        <f t="shared" si="47"/>
        <v>145236.61628999998</v>
      </c>
      <c r="E95" s="8">
        <f t="shared" si="59"/>
        <v>5499.5</v>
      </c>
      <c r="F95" s="8">
        <f t="shared" si="59"/>
        <v>6467.25</v>
      </c>
      <c r="G95" s="8">
        <f t="shared" si="59"/>
        <v>6406.2</v>
      </c>
      <c r="H95" s="8">
        <f t="shared" si="59"/>
        <v>6539.8099999999995</v>
      </c>
      <c r="I95" s="8">
        <f t="shared" si="59"/>
        <v>7454.87</v>
      </c>
      <c r="J95" s="8">
        <f t="shared" si="59"/>
        <v>8533.27</v>
      </c>
      <c r="K95" s="8">
        <f t="shared" si="57"/>
        <v>8682.9</v>
      </c>
      <c r="L95" s="8">
        <f t="shared" si="57"/>
        <v>10789.831</v>
      </c>
      <c r="M95" s="8">
        <f t="shared" ref="M95:T95" si="61">M100</f>
        <v>11320.16129</v>
      </c>
      <c r="N95" s="8">
        <f t="shared" si="61"/>
        <v>10592.387000000001</v>
      </c>
      <c r="O95" s="8">
        <f t="shared" si="61"/>
        <v>10592.387000000001</v>
      </c>
      <c r="P95" s="8">
        <f t="shared" si="61"/>
        <v>10471.61</v>
      </c>
      <c r="Q95" s="8">
        <f t="shared" si="61"/>
        <v>10471.61</v>
      </c>
      <c r="R95" s="8">
        <f t="shared" si="61"/>
        <v>10471.61</v>
      </c>
      <c r="S95" s="8">
        <f t="shared" si="61"/>
        <v>10471.61</v>
      </c>
      <c r="T95" s="8">
        <f t="shared" si="61"/>
        <v>10471.61</v>
      </c>
    </row>
    <row r="96" spans="1:20" ht="22.5" customHeight="1">
      <c r="A96" s="99"/>
      <c r="B96" s="88"/>
      <c r="C96" s="23" t="s">
        <v>15</v>
      </c>
      <c r="D96" s="7">
        <f t="shared" si="47"/>
        <v>0</v>
      </c>
      <c r="E96" s="8">
        <f t="shared" ref="E96:J96" si="62">E101</f>
        <v>0</v>
      </c>
      <c r="F96" s="8">
        <f t="shared" si="62"/>
        <v>0</v>
      </c>
      <c r="G96" s="8">
        <f t="shared" si="62"/>
        <v>0</v>
      </c>
      <c r="H96" s="8">
        <f t="shared" si="62"/>
        <v>0</v>
      </c>
      <c r="I96" s="8">
        <f t="shared" si="62"/>
        <v>0</v>
      </c>
      <c r="J96" s="8">
        <f t="shared" si="62"/>
        <v>0</v>
      </c>
      <c r="K96" s="8">
        <f t="shared" si="57"/>
        <v>0</v>
      </c>
      <c r="L96" s="8">
        <f t="shared" si="57"/>
        <v>0</v>
      </c>
      <c r="M96" s="8">
        <f t="shared" ref="M96:T96" si="63">M101</f>
        <v>0</v>
      </c>
      <c r="N96" s="8">
        <f t="shared" si="63"/>
        <v>0</v>
      </c>
      <c r="O96" s="8">
        <f t="shared" si="63"/>
        <v>0</v>
      </c>
      <c r="P96" s="8">
        <f t="shared" si="63"/>
        <v>0</v>
      </c>
      <c r="Q96" s="8">
        <f t="shared" si="63"/>
        <v>0</v>
      </c>
      <c r="R96" s="8">
        <f t="shared" si="63"/>
        <v>0</v>
      </c>
      <c r="S96" s="8">
        <f t="shared" si="63"/>
        <v>0</v>
      </c>
      <c r="T96" s="8">
        <f t="shared" si="63"/>
        <v>0</v>
      </c>
    </row>
    <row r="97" spans="1:20" ht="22.5" customHeight="1">
      <c r="A97" s="99" t="s">
        <v>33</v>
      </c>
      <c r="B97" s="88" t="s">
        <v>65</v>
      </c>
      <c r="C97" s="24" t="s">
        <v>5</v>
      </c>
      <c r="D97" s="7">
        <f t="shared" si="47"/>
        <v>145239.60229000001</v>
      </c>
      <c r="E97" s="10">
        <f>E98+E99+E100+E101</f>
        <v>5499.5</v>
      </c>
      <c r="F97" s="10">
        <f>F98+F99+F100+F101</f>
        <v>6467.25</v>
      </c>
      <c r="G97" s="10">
        <f>G98+G99+G100+G101</f>
        <v>6406.2</v>
      </c>
      <c r="H97" s="10">
        <f>H98+H99+H100+H101</f>
        <v>6539.8099999999995</v>
      </c>
      <c r="I97" s="10">
        <f>I98+I99+I100+I101</f>
        <v>7455.21</v>
      </c>
      <c r="J97" s="10">
        <f t="shared" ref="J97:O97" si="64">J98+J99+J100+J101</f>
        <v>8533.65</v>
      </c>
      <c r="K97" s="10">
        <f t="shared" si="64"/>
        <v>8683.2799999999988</v>
      </c>
      <c r="L97" s="10">
        <f t="shared" si="64"/>
        <v>10790.331</v>
      </c>
      <c r="M97" s="10">
        <f t="shared" si="64"/>
        <v>11320.62329</v>
      </c>
      <c r="N97" s="10">
        <f t="shared" si="64"/>
        <v>10592.849</v>
      </c>
      <c r="O97" s="10">
        <f t="shared" si="64"/>
        <v>10592.849</v>
      </c>
      <c r="P97" s="10">
        <f>P98+P99+P100+P101</f>
        <v>10471.61</v>
      </c>
      <c r="Q97" s="10">
        <f>Q98+Q99+Q100+Q101</f>
        <v>10471.61</v>
      </c>
      <c r="R97" s="10">
        <f>R98+R99+R100+R101</f>
        <v>10471.61</v>
      </c>
      <c r="S97" s="10">
        <f>S98+S99+S100+S101</f>
        <v>10471.61</v>
      </c>
      <c r="T97" s="10">
        <f>T98+T99+T100+T101</f>
        <v>10471.61</v>
      </c>
    </row>
    <row r="98" spans="1:20" ht="22.5" customHeight="1">
      <c r="A98" s="99"/>
      <c r="B98" s="88"/>
      <c r="C98" s="23" t="s">
        <v>12</v>
      </c>
      <c r="D98" s="7">
        <f t="shared" si="47"/>
        <v>0</v>
      </c>
      <c r="E98" s="13">
        <f t="shared" ref="E98:I101" si="65">E103+E108+E113</f>
        <v>0</v>
      </c>
      <c r="F98" s="13">
        <f t="shared" si="65"/>
        <v>0</v>
      </c>
      <c r="G98" s="13">
        <f t="shared" si="65"/>
        <v>0</v>
      </c>
      <c r="H98" s="13">
        <f t="shared" si="65"/>
        <v>0</v>
      </c>
      <c r="I98" s="13">
        <f t="shared" si="65"/>
        <v>0</v>
      </c>
      <c r="J98" s="13">
        <f t="shared" ref="J98:O99" si="66">J103+J108+J113</f>
        <v>0</v>
      </c>
      <c r="K98" s="13">
        <f t="shared" si="66"/>
        <v>0</v>
      </c>
      <c r="L98" s="13">
        <f t="shared" si="66"/>
        <v>0</v>
      </c>
      <c r="M98" s="13">
        <f t="shared" si="66"/>
        <v>0</v>
      </c>
      <c r="N98" s="13">
        <f t="shared" si="66"/>
        <v>0</v>
      </c>
      <c r="O98" s="13">
        <f t="shared" si="66"/>
        <v>0</v>
      </c>
      <c r="P98" s="13">
        <f t="shared" ref="P98:T101" si="67">P103+P108+P113</f>
        <v>0</v>
      </c>
      <c r="Q98" s="13">
        <f t="shared" si="67"/>
        <v>0</v>
      </c>
      <c r="R98" s="13">
        <f t="shared" si="67"/>
        <v>0</v>
      </c>
      <c r="S98" s="13">
        <f t="shared" si="67"/>
        <v>0</v>
      </c>
      <c r="T98" s="13">
        <f t="shared" si="67"/>
        <v>0</v>
      </c>
    </row>
    <row r="99" spans="1:20" ht="22.5" customHeight="1">
      <c r="A99" s="99"/>
      <c r="B99" s="88"/>
      <c r="C99" s="23" t="s">
        <v>13</v>
      </c>
      <c r="D99" s="7">
        <f t="shared" si="47"/>
        <v>2.9860000000000007</v>
      </c>
      <c r="E99" s="13">
        <f t="shared" si="65"/>
        <v>0</v>
      </c>
      <c r="F99" s="13">
        <f t="shared" si="65"/>
        <v>0</v>
      </c>
      <c r="G99" s="13">
        <f t="shared" si="65"/>
        <v>0</v>
      </c>
      <c r="H99" s="13">
        <f t="shared" si="65"/>
        <v>0</v>
      </c>
      <c r="I99" s="13">
        <f t="shared" si="65"/>
        <v>0.34</v>
      </c>
      <c r="J99" s="13">
        <f t="shared" ref="J99:L100" si="68">J104+J109+J114</f>
        <v>0.38</v>
      </c>
      <c r="K99" s="13">
        <f t="shared" si="68"/>
        <v>0.38</v>
      </c>
      <c r="L99" s="13">
        <f t="shared" si="68"/>
        <v>0.5</v>
      </c>
      <c r="M99" s="13">
        <f t="shared" si="66"/>
        <v>0.46200000000000002</v>
      </c>
      <c r="N99" s="13">
        <f t="shared" si="66"/>
        <v>0.46200000000000002</v>
      </c>
      <c r="O99" s="13">
        <f t="shared" si="66"/>
        <v>0.46200000000000002</v>
      </c>
      <c r="P99" s="13">
        <f t="shared" si="67"/>
        <v>0</v>
      </c>
      <c r="Q99" s="13">
        <f t="shared" si="67"/>
        <v>0</v>
      </c>
      <c r="R99" s="13">
        <f t="shared" si="67"/>
        <v>0</v>
      </c>
      <c r="S99" s="13">
        <f t="shared" si="67"/>
        <v>0</v>
      </c>
      <c r="T99" s="13">
        <f t="shared" si="67"/>
        <v>0</v>
      </c>
    </row>
    <row r="100" spans="1:20" ht="22.5" customHeight="1">
      <c r="A100" s="99"/>
      <c r="B100" s="88"/>
      <c r="C100" s="23" t="s">
        <v>14</v>
      </c>
      <c r="D100" s="7">
        <f t="shared" si="47"/>
        <v>145236.61628999998</v>
      </c>
      <c r="E100" s="13">
        <f t="shared" si="65"/>
        <v>5499.5</v>
      </c>
      <c r="F100" s="13">
        <f t="shared" si="65"/>
        <v>6467.25</v>
      </c>
      <c r="G100" s="13">
        <f t="shared" si="65"/>
        <v>6406.2</v>
      </c>
      <c r="H100" s="13">
        <f t="shared" si="65"/>
        <v>6539.8099999999995</v>
      </c>
      <c r="I100" s="13">
        <f>I105+I110+I115</f>
        <v>7454.87</v>
      </c>
      <c r="J100" s="13">
        <f>J105+J110+J115</f>
        <v>8533.27</v>
      </c>
      <c r="K100" s="13">
        <f t="shared" si="68"/>
        <v>8682.9</v>
      </c>
      <c r="L100" s="13">
        <f t="shared" si="68"/>
        <v>10789.831</v>
      </c>
      <c r="M100" s="13">
        <f t="shared" ref="J100:O101" si="69">M105+M110+M115</f>
        <v>11320.16129</v>
      </c>
      <c r="N100" s="13">
        <f t="shared" si="69"/>
        <v>10592.387000000001</v>
      </c>
      <c r="O100" s="13">
        <f t="shared" si="69"/>
        <v>10592.387000000001</v>
      </c>
      <c r="P100" s="13">
        <f t="shared" si="67"/>
        <v>10471.61</v>
      </c>
      <c r="Q100" s="13">
        <f t="shared" si="67"/>
        <v>10471.61</v>
      </c>
      <c r="R100" s="13">
        <f t="shared" si="67"/>
        <v>10471.61</v>
      </c>
      <c r="S100" s="13">
        <f t="shared" si="67"/>
        <v>10471.61</v>
      </c>
      <c r="T100" s="13">
        <f t="shared" si="67"/>
        <v>10471.61</v>
      </c>
    </row>
    <row r="101" spans="1:20" ht="22.5" customHeight="1">
      <c r="A101" s="99"/>
      <c r="B101" s="88"/>
      <c r="C101" s="23" t="s">
        <v>15</v>
      </c>
      <c r="D101" s="7">
        <f t="shared" si="47"/>
        <v>0</v>
      </c>
      <c r="E101" s="13">
        <f t="shared" si="65"/>
        <v>0</v>
      </c>
      <c r="F101" s="13">
        <f t="shared" si="65"/>
        <v>0</v>
      </c>
      <c r="G101" s="13">
        <f t="shared" si="65"/>
        <v>0</v>
      </c>
      <c r="H101" s="13">
        <f t="shared" si="65"/>
        <v>0</v>
      </c>
      <c r="I101" s="13">
        <f t="shared" si="65"/>
        <v>0</v>
      </c>
      <c r="J101" s="13">
        <f t="shared" si="69"/>
        <v>0</v>
      </c>
      <c r="K101" s="13">
        <f t="shared" si="69"/>
        <v>0</v>
      </c>
      <c r="L101" s="13">
        <f t="shared" si="69"/>
        <v>0</v>
      </c>
      <c r="M101" s="13">
        <f>M106+M111+M116</f>
        <v>0</v>
      </c>
      <c r="N101" s="13">
        <f>N106+N111+N116</f>
        <v>0</v>
      </c>
      <c r="O101" s="13">
        <f>O106+O111+O116</f>
        <v>0</v>
      </c>
      <c r="P101" s="13">
        <f t="shared" si="67"/>
        <v>0</v>
      </c>
      <c r="Q101" s="13">
        <f t="shared" si="67"/>
        <v>0</v>
      </c>
      <c r="R101" s="13">
        <f t="shared" si="67"/>
        <v>0</v>
      </c>
      <c r="S101" s="13">
        <f t="shared" si="67"/>
        <v>0</v>
      </c>
      <c r="T101" s="13">
        <f t="shared" si="67"/>
        <v>0</v>
      </c>
    </row>
    <row r="102" spans="1:20" ht="22.5" customHeight="1">
      <c r="A102" s="87" t="s">
        <v>34</v>
      </c>
      <c r="B102" s="103" t="s">
        <v>22</v>
      </c>
      <c r="C102" s="24" t="s">
        <v>5</v>
      </c>
      <c r="D102" s="7">
        <f t="shared" si="47"/>
        <v>142476.28629000002</v>
      </c>
      <c r="E102" s="10">
        <f t="shared" ref="E102:O102" si="70">E103+E104+E105+E106</f>
        <v>5196.8999999999996</v>
      </c>
      <c r="F102" s="10">
        <f t="shared" si="70"/>
        <v>5540.09</v>
      </c>
      <c r="G102" s="10">
        <f t="shared" si="70"/>
        <v>5401.94</v>
      </c>
      <c r="H102" s="10">
        <f t="shared" si="70"/>
        <v>6013.5</v>
      </c>
      <c r="I102" s="10">
        <f t="shared" si="70"/>
        <v>7454.87</v>
      </c>
      <c r="J102" s="10">
        <f t="shared" si="70"/>
        <v>8533.27</v>
      </c>
      <c r="K102" s="10">
        <f t="shared" si="70"/>
        <v>8682.9</v>
      </c>
      <c r="L102" s="10">
        <f t="shared" si="70"/>
        <v>10789.831</v>
      </c>
      <c r="M102" s="10">
        <f t="shared" si="70"/>
        <v>11320.16129</v>
      </c>
      <c r="N102" s="10">
        <f t="shared" si="70"/>
        <v>10592.387000000001</v>
      </c>
      <c r="O102" s="10">
        <f t="shared" si="70"/>
        <v>10592.387000000001</v>
      </c>
      <c r="P102" s="10">
        <f>P103+P104+P105+P106</f>
        <v>10471.61</v>
      </c>
      <c r="Q102" s="10">
        <f>Q103+Q104+Q105+Q106</f>
        <v>10471.61</v>
      </c>
      <c r="R102" s="10">
        <f>R103+R104+R105+R106</f>
        <v>10471.61</v>
      </c>
      <c r="S102" s="10">
        <f>S103+S104+S105+S106</f>
        <v>10471.61</v>
      </c>
      <c r="T102" s="10">
        <f>T103+T104+T105+T106</f>
        <v>10471.61</v>
      </c>
    </row>
    <row r="103" spans="1:20" ht="22.5" customHeight="1">
      <c r="A103" s="87"/>
      <c r="B103" s="103"/>
      <c r="C103" s="23" t="s">
        <v>12</v>
      </c>
      <c r="D103" s="7">
        <f t="shared" si="47"/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f>I108+I113</f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</row>
    <row r="104" spans="1:20" ht="22.5" customHeight="1">
      <c r="A104" s="87"/>
      <c r="B104" s="103"/>
      <c r="C104" s="23" t="s">
        <v>13</v>
      </c>
      <c r="D104" s="7">
        <f t="shared" si="47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4">
        <v>0</v>
      </c>
      <c r="M104" s="11">
        <v>0</v>
      </c>
      <c r="N104" s="11">
        <v>0</v>
      </c>
      <c r="O104" s="11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</row>
    <row r="105" spans="1:20" ht="22.5" customHeight="1">
      <c r="A105" s="87"/>
      <c r="B105" s="103"/>
      <c r="C105" s="23" t="s">
        <v>14</v>
      </c>
      <c r="D105" s="7">
        <f t="shared" si="47"/>
        <v>142476.28629000002</v>
      </c>
      <c r="E105" s="11">
        <v>5196.8999999999996</v>
      </c>
      <c r="F105" s="11">
        <v>5540.09</v>
      </c>
      <c r="G105" s="11">
        <v>5401.94</v>
      </c>
      <c r="H105" s="11">
        <v>6013.5</v>
      </c>
      <c r="I105" s="11">
        <v>7454.87</v>
      </c>
      <c r="J105" s="14">
        <v>8533.27</v>
      </c>
      <c r="K105" s="11">
        <v>8682.9</v>
      </c>
      <c r="L105" s="14">
        <v>10789.831</v>
      </c>
      <c r="M105" s="14">
        <v>11320.16129</v>
      </c>
      <c r="N105" s="11">
        <v>10592.387000000001</v>
      </c>
      <c r="O105" s="11">
        <v>10592.387000000001</v>
      </c>
      <c r="P105" s="30">
        <v>10471.61</v>
      </c>
      <c r="Q105" s="30">
        <v>10471.61</v>
      </c>
      <c r="R105" s="30">
        <v>10471.61</v>
      </c>
      <c r="S105" s="30">
        <v>10471.61</v>
      </c>
      <c r="T105" s="30">
        <v>10471.61</v>
      </c>
    </row>
    <row r="106" spans="1:20" ht="22.5" customHeight="1">
      <c r="A106" s="87"/>
      <c r="B106" s="103"/>
      <c r="C106" s="23" t="s">
        <v>15</v>
      </c>
      <c r="D106" s="7">
        <f t="shared" si="47"/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</row>
    <row r="107" spans="1:20" ht="22.5" customHeight="1">
      <c r="A107" s="100" t="s">
        <v>35</v>
      </c>
      <c r="B107" s="103" t="s">
        <v>59</v>
      </c>
      <c r="C107" s="24" t="s">
        <v>5</v>
      </c>
      <c r="D107" s="7">
        <f t="shared" si="47"/>
        <v>2760.33</v>
      </c>
      <c r="E107" s="10">
        <f t="shared" ref="E107:T107" si="71">E108+E109+E110+E111</f>
        <v>302.60000000000002</v>
      </c>
      <c r="F107" s="10">
        <f t="shared" si="71"/>
        <v>927.16</v>
      </c>
      <c r="G107" s="10">
        <f t="shared" si="71"/>
        <v>1004.26</v>
      </c>
      <c r="H107" s="10">
        <f t="shared" si="71"/>
        <v>526.30999999999995</v>
      </c>
      <c r="I107" s="10">
        <f t="shared" si="71"/>
        <v>0</v>
      </c>
      <c r="J107" s="10">
        <f t="shared" si="71"/>
        <v>0</v>
      </c>
      <c r="K107" s="10">
        <f t="shared" si="71"/>
        <v>0</v>
      </c>
      <c r="L107" s="10">
        <f t="shared" si="71"/>
        <v>0</v>
      </c>
      <c r="M107" s="10">
        <f t="shared" si="71"/>
        <v>0</v>
      </c>
      <c r="N107" s="10">
        <f t="shared" si="71"/>
        <v>0</v>
      </c>
      <c r="O107" s="10">
        <f t="shared" si="71"/>
        <v>0</v>
      </c>
      <c r="P107" s="10">
        <f t="shared" si="71"/>
        <v>0</v>
      </c>
      <c r="Q107" s="10">
        <f t="shared" si="71"/>
        <v>0</v>
      </c>
      <c r="R107" s="10">
        <f t="shared" si="71"/>
        <v>0</v>
      </c>
      <c r="S107" s="10">
        <f t="shared" si="71"/>
        <v>0</v>
      </c>
      <c r="T107" s="10">
        <f t="shared" si="71"/>
        <v>0</v>
      </c>
    </row>
    <row r="108" spans="1:20" ht="22.5" customHeight="1">
      <c r="A108" s="101"/>
      <c r="B108" s="103"/>
      <c r="C108" s="23" t="s">
        <v>12</v>
      </c>
      <c r="D108" s="7">
        <f t="shared" si="47"/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</row>
    <row r="109" spans="1:20" ht="22.5" customHeight="1">
      <c r="A109" s="101"/>
      <c r="B109" s="103"/>
      <c r="C109" s="23" t="s">
        <v>13</v>
      </c>
      <c r="D109" s="7">
        <f t="shared" si="47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</row>
    <row r="110" spans="1:20" ht="22.5" customHeight="1">
      <c r="A110" s="101"/>
      <c r="B110" s="103"/>
      <c r="C110" s="23" t="s">
        <v>14</v>
      </c>
      <c r="D110" s="7">
        <f t="shared" si="47"/>
        <v>2760.33</v>
      </c>
      <c r="E110" s="11">
        <v>302.60000000000002</v>
      </c>
      <c r="F110" s="11">
        <v>927.16</v>
      </c>
      <c r="G110" s="11">
        <v>1004.26</v>
      </c>
      <c r="H110" s="11">
        <v>526.30999999999995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</row>
    <row r="111" spans="1:20" ht="22.5" customHeight="1">
      <c r="A111" s="102"/>
      <c r="B111" s="103"/>
      <c r="C111" s="23" t="s">
        <v>15</v>
      </c>
      <c r="D111" s="7">
        <f t="shared" si="47"/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</row>
    <row r="112" spans="1:20" ht="38.450000000000003" customHeight="1">
      <c r="A112" s="80" t="s">
        <v>54</v>
      </c>
      <c r="B112" s="83" t="s">
        <v>55</v>
      </c>
      <c r="C112" s="24" t="s">
        <v>5</v>
      </c>
      <c r="D112" s="7">
        <f t="shared" si="47"/>
        <v>2.9860000000000007</v>
      </c>
      <c r="E112" s="10">
        <f t="shared" ref="E112:T112" si="72">E113+E114+E115+E116</f>
        <v>0</v>
      </c>
      <c r="F112" s="10">
        <f t="shared" si="72"/>
        <v>0</v>
      </c>
      <c r="G112" s="10">
        <f t="shared" si="72"/>
        <v>0</v>
      </c>
      <c r="H112" s="10">
        <f t="shared" si="72"/>
        <v>0</v>
      </c>
      <c r="I112" s="10">
        <f>I113+I114+I115+I116</f>
        <v>0.34</v>
      </c>
      <c r="J112" s="10">
        <f t="shared" si="72"/>
        <v>0.38</v>
      </c>
      <c r="K112" s="10">
        <f t="shared" si="72"/>
        <v>0.38</v>
      </c>
      <c r="L112" s="10">
        <f t="shared" si="72"/>
        <v>0.5</v>
      </c>
      <c r="M112" s="10">
        <f t="shared" si="72"/>
        <v>0.46200000000000002</v>
      </c>
      <c r="N112" s="10">
        <f t="shared" si="72"/>
        <v>0.46200000000000002</v>
      </c>
      <c r="O112" s="10">
        <f t="shared" si="72"/>
        <v>0.46200000000000002</v>
      </c>
      <c r="P112" s="10">
        <f t="shared" si="72"/>
        <v>0</v>
      </c>
      <c r="Q112" s="10">
        <f t="shared" si="72"/>
        <v>0</v>
      </c>
      <c r="R112" s="10">
        <f t="shared" si="72"/>
        <v>0</v>
      </c>
      <c r="S112" s="10">
        <f t="shared" si="72"/>
        <v>0</v>
      </c>
      <c r="T112" s="10">
        <f t="shared" si="72"/>
        <v>0</v>
      </c>
    </row>
    <row r="113" spans="1:20" ht="46.5" customHeight="1">
      <c r="A113" s="81"/>
      <c r="B113" s="84"/>
      <c r="C113" s="23" t="s">
        <v>12</v>
      </c>
      <c r="D113" s="7">
        <f t="shared" si="47"/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</row>
    <row r="114" spans="1:20" ht="46.5" customHeight="1">
      <c r="A114" s="81"/>
      <c r="B114" s="84"/>
      <c r="C114" s="23" t="s">
        <v>13</v>
      </c>
      <c r="D114" s="7">
        <f t="shared" si="47"/>
        <v>2.9860000000000007</v>
      </c>
      <c r="E114" s="11">
        <v>0</v>
      </c>
      <c r="F114" s="11">
        <v>0</v>
      </c>
      <c r="G114" s="11">
        <v>0</v>
      </c>
      <c r="H114" s="11">
        <v>0</v>
      </c>
      <c r="I114" s="11">
        <v>0.34</v>
      </c>
      <c r="J114" s="11">
        <v>0.38</v>
      </c>
      <c r="K114" s="11">
        <v>0.38</v>
      </c>
      <c r="L114" s="11">
        <v>0.5</v>
      </c>
      <c r="M114" s="11">
        <v>0.46200000000000002</v>
      </c>
      <c r="N114" s="11">
        <v>0.46200000000000002</v>
      </c>
      <c r="O114" s="11">
        <v>0.46200000000000002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</row>
    <row r="115" spans="1:20" ht="46.5" customHeight="1">
      <c r="A115" s="81"/>
      <c r="B115" s="84"/>
      <c r="C115" s="23" t="s">
        <v>14</v>
      </c>
      <c r="D115" s="7">
        <f t="shared" si="4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</row>
    <row r="116" spans="1:20" ht="90.6" customHeight="1">
      <c r="A116" s="82"/>
      <c r="B116" s="85"/>
      <c r="C116" s="23" t="s">
        <v>15</v>
      </c>
      <c r="D116" s="7">
        <f t="shared" si="47"/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</row>
    <row r="117" spans="1:20" ht="22.5" customHeight="1">
      <c r="A117" s="99" t="s">
        <v>23</v>
      </c>
      <c r="B117" s="88" t="s">
        <v>66</v>
      </c>
      <c r="C117" s="24" t="s">
        <v>5</v>
      </c>
      <c r="D117" s="7">
        <f t="shared" si="47"/>
        <v>626298.91799999983</v>
      </c>
      <c r="E117" s="10">
        <f t="shared" ref="E117:J117" si="73">E118+E119+E120+E121</f>
        <v>24866.400000000001</v>
      </c>
      <c r="F117" s="10">
        <f t="shared" si="73"/>
        <v>42219.255000000005</v>
      </c>
      <c r="G117" s="10">
        <f t="shared" si="73"/>
        <v>20680.129999999997</v>
      </c>
      <c r="H117" s="10">
        <f t="shared" si="73"/>
        <v>20011.2</v>
      </c>
      <c r="I117" s="10">
        <f>I118+I119+I120+I121</f>
        <v>1227.96</v>
      </c>
      <c r="J117" s="10">
        <f t="shared" si="73"/>
        <v>33686.880000000005</v>
      </c>
      <c r="K117" s="10">
        <f t="shared" ref="K117:T117" si="74">K118+K119+K120+K121</f>
        <v>80441.799999999988</v>
      </c>
      <c r="L117" s="10">
        <f t="shared" si="74"/>
        <v>92060.35</v>
      </c>
      <c r="M117" s="10">
        <f t="shared" si="74"/>
        <v>108797.27499999999</v>
      </c>
      <c r="N117" s="10">
        <f t="shared" si="74"/>
        <v>59132.85</v>
      </c>
      <c r="O117" s="10">
        <f t="shared" si="74"/>
        <v>23862.467999999997</v>
      </c>
      <c r="P117" s="10">
        <f t="shared" si="74"/>
        <v>23862.47</v>
      </c>
      <c r="Q117" s="10">
        <f t="shared" si="74"/>
        <v>23862.47</v>
      </c>
      <c r="R117" s="10">
        <f t="shared" si="74"/>
        <v>23862.47</v>
      </c>
      <c r="S117" s="10">
        <f t="shared" si="74"/>
        <v>23862.47</v>
      </c>
      <c r="T117" s="10">
        <f t="shared" si="74"/>
        <v>23862.47</v>
      </c>
    </row>
    <row r="118" spans="1:20" ht="22.5" customHeight="1">
      <c r="A118" s="99"/>
      <c r="B118" s="88"/>
      <c r="C118" s="23" t="s">
        <v>12</v>
      </c>
      <c r="D118" s="7">
        <f t="shared" si="47"/>
        <v>66124.41</v>
      </c>
      <c r="E118" s="8">
        <f t="shared" ref="E118:O118" si="75">E123</f>
        <v>14291.4</v>
      </c>
      <c r="F118" s="8">
        <f t="shared" si="75"/>
        <v>26387.49</v>
      </c>
      <c r="G118" s="8">
        <f t="shared" si="75"/>
        <v>8436</v>
      </c>
      <c r="H118" s="8">
        <f t="shared" si="75"/>
        <v>17009.52</v>
      </c>
      <c r="I118" s="8">
        <f t="shared" si="75"/>
        <v>0</v>
      </c>
      <c r="J118" s="8">
        <f>J123</f>
        <v>0</v>
      </c>
      <c r="K118" s="8">
        <f t="shared" si="75"/>
        <v>0</v>
      </c>
      <c r="L118" s="8">
        <f t="shared" si="75"/>
        <v>0</v>
      </c>
      <c r="M118" s="8">
        <f t="shared" si="75"/>
        <v>0</v>
      </c>
      <c r="N118" s="8">
        <f t="shared" si="75"/>
        <v>0</v>
      </c>
      <c r="O118" s="8">
        <f t="shared" si="75"/>
        <v>0</v>
      </c>
      <c r="P118" s="8">
        <f t="shared" ref="P118:T121" si="76">P123</f>
        <v>0</v>
      </c>
      <c r="Q118" s="8">
        <f t="shared" si="76"/>
        <v>0</v>
      </c>
      <c r="R118" s="8">
        <f t="shared" si="76"/>
        <v>0</v>
      </c>
      <c r="S118" s="8">
        <f t="shared" si="76"/>
        <v>0</v>
      </c>
      <c r="T118" s="8">
        <f t="shared" si="76"/>
        <v>0</v>
      </c>
    </row>
    <row r="119" spans="1:20" ht="22.5" customHeight="1">
      <c r="A119" s="99"/>
      <c r="B119" s="88"/>
      <c r="C119" s="23" t="s">
        <v>13</v>
      </c>
      <c r="D119" s="7">
        <f t="shared" si="47"/>
        <v>559071.61799999978</v>
      </c>
      <c r="E119" s="8">
        <f>E124</f>
        <v>10575</v>
      </c>
      <c r="F119" s="8">
        <f>F124</f>
        <v>15831.764999999999</v>
      </c>
      <c r="G119" s="8">
        <f>G124</f>
        <v>11141.24</v>
      </c>
      <c r="H119" s="8">
        <f>H124</f>
        <v>3001.68</v>
      </c>
      <c r="I119" s="8">
        <f>I124</f>
        <v>1227.96</v>
      </c>
      <c r="J119" s="8">
        <f>J124</f>
        <v>33686.880000000005</v>
      </c>
      <c r="K119" s="8">
        <f t="shared" ref="K119:O121" si="77">K124</f>
        <v>80441.799999999988</v>
      </c>
      <c r="L119" s="8">
        <f t="shared" si="77"/>
        <v>92060.35</v>
      </c>
      <c r="M119" s="8">
        <f t="shared" si="77"/>
        <v>108797.27499999999</v>
      </c>
      <c r="N119" s="8">
        <f>N124</f>
        <v>59132.85</v>
      </c>
      <c r="O119" s="8">
        <f t="shared" si="77"/>
        <v>23862.467999999997</v>
      </c>
      <c r="P119" s="8">
        <f t="shared" si="76"/>
        <v>23862.47</v>
      </c>
      <c r="Q119" s="8">
        <f t="shared" si="76"/>
        <v>23862.47</v>
      </c>
      <c r="R119" s="8">
        <f t="shared" si="76"/>
        <v>23862.47</v>
      </c>
      <c r="S119" s="8">
        <f t="shared" si="76"/>
        <v>23862.47</v>
      </c>
      <c r="T119" s="8">
        <f t="shared" si="76"/>
        <v>23862.47</v>
      </c>
    </row>
    <row r="120" spans="1:20" ht="22.5" customHeight="1">
      <c r="A120" s="99"/>
      <c r="B120" s="88"/>
      <c r="C120" s="23" t="s">
        <v>14</v>
      </c>
      <c r="D120" s="7">
        <f t="shared" si="47"/>
        <v>1102.8900000000001</v>
      </c>
      <c r="E120" s="8">
        <f t="shared" ref="E120:J120" si="78">E125</f>
        <v>0</v>
      </c>
      <c r="F120" s="8">
        <f t="shared" si="78"/>
        <v>0</v>
      </c>
      <c r="G120" s="8">
        <f t="shared" si="78"/>
        <v>1102.8900000000001</v>
      </c>
      <c r="H120" s="8">
        <f t="shared" si="78"/>
        <v>0</v>
      </c>
      <c r="I120" s="8">
        <f t="shared" si="78"/>
        <v>0</v>
      </c>
      <c r="J120" s="8">
        <f t="shared" si="78"/>
        <v>0</v>
      </c>
      <c r="K120" s="8">
        <f t="shared" si="77"/>
        <v>0</v>
      </c>
      <c r="L120" s="8">
        <f t="shared" si="77"/>
        <v>0</v>
      </c>
      <c r="M120" s="8">
        <f t="shared" si="77"/>
        <v>0</v>
      </c>
      <c r="N120" s="8">
        <f t="shared" si="77"/>
        <v>0</v>
      </c>
      <c r="O120" s="8">
        <f t="shared" si="77"/>
        <v>0</v>
      </c>
      <c r="P120" s="8">
        <f t="shared" si="76"/>
        <v>0</v>
      </c>
      <c r="Q120" s="8">
        <f t="shared" si="76"/>
        <v>0</v>
      </c>
      <c r="R120" s="8">
        <f t="shared" si="76"/>
        <v>0</v>
      </c>
      <c r="S120" s="8">
        <f t="shared" si="76"/>
        <v>0</v>
      </c>
      <c r="T120" s="8">
        <f t="shared" si="76"/>
        <v>0</v>
      </c>
    </row>
    <row r="121" spans="1:20" ht="22.5" customHeight="1">
      <c r="A121" s="99"/>
      <c r="B121" s="88"/>
      <c r="C121" s="23" t="s">
        <v>15</v>
      </c>
      <c r="D121" s="7">
        <f t="shared" si="47"/>
        <v>0</v>
      </c>
      <c r="E121" s="8">
        <f t="shared" ref="E121:J121" si="79">E126</f>
        <v>0</v>
      </c>
      <c r="F121" s="8">
        <f t="shared" si="79"/>
        <v>0</v>
      </c>
      <c r="G121" s="8">
        <f t="shared" si="79"/>
        <v>0</v>
      </c>
      <c r="H121" s="8">
        <f t="shared" si="79"/>
        <v>0</v>
      </c>
      <c r="I121" s="8">
        <f t="shared" si="79"/>
        <v>0</v>
      </c>
      <c r="J121" s="8">
        <f t="shared" si="79"/>
        <v>0</v>
      </c>
      <c r="K121" s="8">
        <f t="shared" si="77"/>
        <v>0</v>
      </c>
      <c r="L121" s="8">
        <f t="shared" si="77"/>
        <v>0</v>
      </c>
      <c r="M121" s="8">
        <f t="shared" si="77"/>
        <v>0</v>
      </c>
      <c r="N121" s="8">
        <f t="shared" si="77"/>
        <v>0</v>
      </c>
      <c r="O121" s="8">
        <f t="shared" si="77"/>
        <v>0</v>
      </c>
      <c r="P121" s="8">
        <f t="shared" si="76"/>
        <v>0</v>
      </c>
      <c r="Q121" s="8">
        <f t="shared" si="76"/>
        <v>0</v>
      </c>
      <c r="R121" s="8">
        <f t="shared" si="76"/>
        <v>0</v>
      </c>
      <c r="S121" s="8">
        <f t="shared" si="76"/>
        <v>0</v>
      </c>
      <c r="T121" s="8">
        <f t="shared" si="76"/>
        <v>0</v>
      </c>
    </row>
    <row r="122" spans="1:20" ht="22.5" customHeight="1">
      <c r="A122" s="99" t="s">
        <v>36</v>
      </c>
      <c r="B122" s="88" t="s">
        <v>67</v>
      </c>
      <c r="C122" s="24" t="s">
        <v>5</v>
      </c>
      <c r="D122" s="7">
        <f t="shared" si="47"/>
        <v>626298.91799999983</v>
      </c>
      <c r="E122" s="10">
        <f t="shared" ref="E122:O122" si="80">E123+E124+E125+E126</f>
        <v>24866.400000000001</v>
      </c>
      <c r="F122" s="10">
        <f t="shared" si="80"/>
        <v>42219.255000000005</v>
      </c>
      <c r="G122" s="10">
        <f t="shared" si="80"/>
        <v>20680.129999999997</v>
      </c>
      <c r="H122" s="10">
        <f t="shared" si="80"/>
        <v>20011.2</v>
      </c>
      <c r="I122" s="10">
        <f t="shared" si="80"/>
        <v>1227.96</v>
      </c>
      <c r="J122" s="10">
        <f>J123+J124+J125+J126</f>
        <v>33686.880000000005</v>
      </c>
      <c r="K122" s="10">
        <f t="shared" si="80"/>
        <v>80441.799999999988</v>
      </c>
      <c r="L122" s="10">
        <f t="shared" si="80"/>
        <v>92060.35</v>
      </c>
      <c r="M122" s="35">
        <f t="shared" si="80"/>
        <v>108797.27499999999</v>
      </c>
      <c r="N122" s="10">
        <f t="shared" si="80"/>
        <v>59132.85</v>
      </c>
      <c r="O122" s="10">
        <f t="shared" si="80"/>
        <v>23862.467999999997</v>
      </c>
      <c r="P122" s="10">
        <f>P123+P124+P125+P126</f>
        <v>23862.47</v>
      </c>
      <c r="Q122" s="10">
        <f>Q123+Q124+Q125+Q126</f>
        <v>23862.47</v>
      </c>
      <c r="R122" s="10">
        <f>R123+R124+R125+R126</f>
        <v>23862.47</v>
      </c>
      <c r="S122" s="10">
        <f>S123+S124+S125+S126</f>
        <v>23862.47</v>
      </c>
      <c r="T122" s="10">
        <f>T123+T124+T125+T126</f>
        <v>23862.47</v>
      </c>
    </row>
    <row r="123" spans="1:20" ht="22.5" customHeight="1">
      <c r="A123" s="99"/>
      <c r="B123" s="88"/>
      <c r="C123" s="23" t="s">
        <v>12</v>
      </c>
      <c r="D123" s="7">
        <f t="shared" si="47"/>
        <v>66124.41</v>
      </c>
      <c r="E123" s="8">
        <f>E133+E143+E128</f>
        <v>14291.4</v>
      </c>
      <c r="F123" s="8">
        <f t="shared" ref="F123:L123" si="81">F133+F143+F128</f>
        <v>26387.49</v>
      </c>
      <c r="G123" s="8">
        <f t="shared" si="81"/>
        <v>8436</v>
      </c>
      <c r="H123" s="8">
        <f t="shared" si="81"/>
        <v>17009.52</v>
      </c>
      <c r="I123" s="8">
        <f t="shared" si="81"/>
        <v>0</v>
      </c>
      <c r="J123" s="8">
        <f t="shared" si="81"/>
        <v>0</v>
      </c>
      <c r="K123" s="8">
        <f t="shared" si="81"/>
        <v>0</v>
      </c>
      <c r="L123" s="8">
        <f t="shared" si="81"/>
        <v>0</v>
      </c>
      <c r="M123" s="8">
        <f>M133+M143+M128+M138</f>
        <v>0</v>
      </c>
      <c r="N123" s="8">
        <f t="shared" ref="N123:T123" si="82">N133+N143+N128+N138</f>
        <v>0</v>
      </c>
      <c r="O123" s="8">
        <f t="shared" si="82"/>
        <v>0</v>
      </c>
      <c r="P123" s="8">
        <f t="shared" si="82"/>
        <v>0</v>
      </c>
      <c r="Q123" s="8">
        <f t="shared" si="82"/>
        <v>0</v>
      </c>
      <c r="R123" s="8">
        <f t="shared" si="82"/>
        <v>0</v>
      </c>
      <c r="S123" s="8">
        <f t="shared" si="82"/>
        <v>0</v>
      </c>
      <c r="T123" s="8">
        <f t="shared" si="82"/>
        <v>0</v>
      </c>
    </row>
    <row r="124" spans="1:20" ht="22.5" customHeight="1">
      <c r="A124" s="99"/>
      <c r="B124" s="88"/>
      <c r="C124" s="23" t="s">
        <v>13</v>
      </c>
      <c r="D124" s="7">
        <f t="shared" si="47"/>
        <v>559071.61799999978</v>
      </c>
      <c r="E124" s="8">
        <f>E134+E144+E129</f>
        <v>10575</v>
      </c>
      <c r="F124" s="8">
        <f t="shared" ref="F124:L126" si="83">F134+F144+F129</f>
        <v>15831.764999999999</v>
      </c>
      <c r="G124" s="8">
        <f t="shared" si="83"/>
        <v>11141.24</v>
      </c>
      <c r="H124" s="8">
        <f t="shared" si="83"/>
        <v>3001.68</v>
      </c>
      <c r="I124" s="8">
        <f t="shared" si="83"/>
        <v>1227.96</v>
      </c>
      <c r="J124" s="8">
        <f t="shared" si="83"/>
        <v>33686.880000000005</v>
      </c>
      <c r="K124" s="8">
        <f t="shared" si="83"/>
        <v>80441.799999999988</v>
      </c>
      <c r="L124" s="8">
        <f t="shared" si="83"/>
        <v>92060.35</v>
      </c>
      <c r="M124" s="8">
        <f t="shared" ref="M124:T126" si="84">M134+M144+M129+M139</f>
        <v>108797.27499999999</v>
      </c>
      <c r="N124" s="8">
        <f t="shared" si="84"/>
        <v>59132.85</v>
      </c>
      <c r="O124" s="8">
        <f t="shared" si="84"/>
        <v>23862.467999999997</v>
      </c>
      <c r="P124" s="8">
        <f t="shared" si="84"/>
        <v>23862.47</v>
      </c>
      <c r="Q124" s="8">
        <f t="shared" si="84"/>
        <v>23862.47</v>
      </c>
      <c r="R124" s="8">
        <f t="shared" si="84"/>
        <v>23862.47</v>
      </c>
      <c r="S124" s="8">
        <f t="shared" si="84"/>
        <v>23862.47</v>
      </c>
      <c r="T124" s="8">
        <f t="shared" si="84"/>
        <v>23862.47</v>
      </c>
    </row>
    <row r="125" spans="1:20" ht="22.5" customHeight="1">
      <c r="A125" s="99"/>
      <c r="B125" s="88"/>
      <c r="C125" s="23" t="s">
        <v>14</v>
      </c>
      <c r="D125" s="7">
        <f t="shared" si="47"/>
        <v>1102.8900000000001</v>
      </c>
      <c r="E125" s="8">
        <f>E135+E145+E130</f>
        <v>0</v>
      </c>
      <c r="F125" s="8">
        <f t="shared" si="83"/>
        <v>0</v>
      </c>
      <c r="G125" s="8">
        <f t="shared" si="83"/>
        <v>1102.8900000000001</v>
      </c>
      <c r="H125" s="8">
        <f t="shared" si="83"/>
        <v>0</v>
      </c>
      <c r="I125" s="8">
        <f t="shared" si="83"/>
        <v>0</v>
      </c>
      <c r="J125" s="8">
        <f t="shared" si="83"/>
        <v>0</v>
      </c>
      <c r="K125" s="8">
        <f t="shared" si="83"/>
        <v>0</v>
      </c>
      <c r="L125" s="8">
        <f t="shared" si="83"/>
        <v>0</v>
      </c>
      <c r="M125" s="8">
        <f t="shared" si="84"/>
        <v>0</v>
      </c>
      <c r="N125" s="8">
        <f t="shared" si="84"/>
        <v>0</v>
      </c>
      <c r="O125" s="8">
        <f t="shared" si="84"/>
        <v>0</v>
      </c>
      <c r="P125" s="8">
        <f t="shared" si="84"/>
        <v>0</v>
      </c>
      <c r="Q125" s="8">
        <f t="shared" si="84"/>
        <v>0</v>
      </c>
      <c r="R125" s="8">
        <f t="shared" si="84"/>
        <v>0</v>
      </c>
      <c r="S125" s="8">
        <f t="shared" si="84"/>
        <v>0</v>
      </c>
      <c r="T125" s="8">
        <f t="shared" si="84"/>
        <v>0</v>
      </c>
    </row>
    <row r="126" spans="1:20" ht="22.5" customHeight="1">
      <c r="A126" s="99"/>
      <c r="B126" s="88"/>
      <c r="C126" s="23" t="s">
        <v>15</v>
      </c>
      <c r="D126" s="7">
        <f t="shared" si="47"/>
        <v>0</v>
      </c>
      <c r="E126" s="8">
        <f>E136+E146+E131</f>
        <v>0</v>
      </c>
      <c r="F126" s="8">
        <f t="shared" si="83"/>
        <v>0</v>
      </c>
      <c r="G126" s="8">
        <f t="shared" si="83"/>
        <v>0</v>
      </c>
      <c r="H126" s="8">
        <f t="shared" si="83"/>
        <v>0</v>
      </c>
      <c r="I126" s="8">
        <f t="shared" si="83"/>
        <v>0</v>
      </c>
      <c r="J126" s="8">
        <f t="shared" si="83"/>
        <v>0</v>
      </c>
      <c r="K126" s="8">
        <f t="shared" si="83"/>
        <v>0</v>
      </c>
      <c r="L126" s="8">
        <f t="shared" si="83"/>
        <v>0</v>
      </c>
      <c r="M126" s="8">
        <f t="shared" si="84"/>
        <v>0</v>
      </c>
      <c r="N126" s="8">
        <f t="shared" si="84"/>
        <v>0</v>
      </c>
      <c r="O126" s="8">
        <f t="shared" si="84"/>
        <v>0</v>
      </c>
      <c r="P126" s="8">
        <f t="shared" si="84"/>
        <v>0</v>
      </c>
      <c r="Q126" s="8">
        <f t="shared" si="84"/>
        <v>0</v>
      </c>
      <c r="R126" s="8">
        <f t="shared" si="84"/>
        <v>0</v>
      </c>
      <c r="S126" s="8">
        <f t="shared" si="84"/>
        <v>0</v>
      </c>
      <c r="T126" s="8">
        <f t="shared" si="84"/>
        <v>0</v>
      </c>
    </row>
    <row r="127" spans="1:20" s="5" customFormat="1" ht="22.5" customHeight="1">
      <c r="A127" s="74" t="s">
        <v>37</v>
      </c>
      <c r="B127" s="77" t="s">
        <v>82</v>
      </c>
      <c r="C127" s="22" t="s">
        <v>5</v>
      </c>
      <c r="D127" s="7">
        <f t="shared" si="47"/>
        <v>1403.8100000000002</v>
      </c>
      <c r="E127" s="10">
        <f t="shared" ref="E127:O127" si="85">E128+E129+E130+E131</f>
        <v>0</v>
      </c>
      <c r="F127" s="10">
        <f t="shared" si="85"/>
        <v>0</v>
      </c>
      <c r="G127" s="10">
        <f t="shared" si="85"/>
        <v>0</v>
      </c>
      <c r="H127" s="10">
        <f t="shared" si="85"/>
        <v>0</v>
      </c>
      <c r="I127" s="10">
        <f t="shared" si="85"/>
        <v>0</v>
      </c>
      <c r="J127" s="10">
        <f t="shared" si="85"/>
        <v>100.48</v>
      </c>
      <c r="K127" s="10">
        <f t="shared" si="85"/>
        <v>100.48</v>
      </c>
      <c r="L127" s="10">
        <f>L128+L129+L130+L131</f>
        <v>198</v>
      </c>
      <c r="M127" s="10">
        <f t="shared" si="85"/>
        <v>200.97</v>
      </c>
      <c r="N127" s="10">
        <f t="shared" si="85"/>
        <v>401.94</v>
      </c>
      <c r="O127" s="10">
        <f t="shared" si="85"/>
        <v>401.94</v>
      </c>
      <c r="P127" s="10">
        <f>P128+P129+P130+P131</f>
        <v>0</v>
      </c>
      <c r="Q127" s="10">
        <f>Q128+Q129+Q130+Q131</f>
        <v>0</v>
      </c>
      <c r="R127" s="10">
        <f>R128+R129+R130+R131</f>
        <v>0</v>
      </c>
      <c r="S127" s="10">
        <f>S128+S129+S130+S131</f>
        <v>0</v>
      </c>
      <c r="T127" s="10">
        <f>T128+T129+T130+T131</f>
        <v>0</v>
      </c>
    </row>
    <row r="128" spans="1:20" s="5" customFormat="1" ht="22.5" customHeight="1">
      <c r="A128" s="75"/>
      <c r="B128" s="78"/>
      <c r="C128" s="25" t="s">
        <v>12</v>
      </c>
      <c r="D128" s="7">
        <f t="shared" si="47"/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</row>
    <row r="129" spans="1:20" s="5" customFormat="1" ht="22.5" customHeight="1">
      <c r="A129" s="75"/>
      <c r="B129" s="78"/>
      <c r="C129" s="25" t="s">
        <v>13</v>
      </c>
      <c r="D129" s="7">
        <f t="shared" si="47"/>
        <v>1403.8100000000002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2">
        <v>100.48</v>
      </c>
      <c r="K129" s="12">
        <v>100.48</v>
      </c>
      <c r="L129" s="14">
        <v>198</v>
      </c>
      <c r="M129" s="14">
        <v>200.97</v>
      </c>
      <c r="N129" s="12">
        <v>401.94</v>
      </c>
      <c r="O129" s="11">
        <v>401.94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</row>
    <row r="130" spans="1:20" s="5" customFormat="1" ht="22.5" customHeight="1">
      <c r="A130" s="75"/>
      <c r="B130" s="78"/>
      <c r="C130" s="25" t="s">
        <v>14</v>
      </c>
      <c r="D130" s="7">
        <f t="shared" si="47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</row>
    <row r="131" spans="1:20" s="5" customFormat="1" ht="72.75" customHeight="1">
      <c r="A131" s="76"/>
      <c r="B131" s="79"/>
      <c r="C131" s="25" t="s">
        <v>15</v>
      </c>
      <c r="D131" s="7">
        <f t="shared" si="47"/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</row>
    <row r="132" spans="1:20" ht="22.5" customHeight="1">
      <c r="A132" s="87" t="s">
        <v>75</v>
      </c>
      <c r="B132" s="103" t="s">
        <v>74</v>
      </c>
      <c r="C132" s="24" t="s">
        <v>5</v>
      </c>
      <c r="D132" s="7">
        <f t="shared" si="47"/>
        <v>2365.2629999999999</v>
      </c>
      <c r="E132" s="10">
        <f>E133+E134+E135+E136</f>
        <v>0</v>
      </c>
      <c r="F132" s="10">
        <f>F133+F134+F135+F136</f>
        <v>0</v>
      </c>
      <c r="G132" s="10">
        <f>G133+G134+G135+G136</f>
        <v>0</v>
      </c>
      <c r="H132" s="10">
        <f>H133+H134+H135+H136</f>
        <v>0</v>
      </c>
      <c r="I132" s="10">
        <f t="shared" ref="I132:T132" si="86">I133+I134+I135+I136</f>
        <v>0</v>
      </c>
      <c r="J132" s="10">
        <f>J133+J134+J135+J136</f>
        <v>200.32</v>
      </c>
      <c r="K132" s="10">
        <f t="shared" si="86"/>
        <v>479.17</v>
      </c>
      <c r="L132" s="10">
        <f t="shared" si="86"/>
        <v>547.88</v>
      </c>
      <c r="M132" s="10">
        <f t="shared" si="86"/>
        <v>647.69000000000005</v>
      </c>
      <c r="N132" s="10">
        <f t="shared" si="86"/>
        <v>350.28</v>
      </c>
      <c r="O132" s="10">
        <f t="shared" si="86"/>
        <v>139.923</v>
      </c>
      <c r="P132" s="10">
        <f t="shared" si="86"/>
        <v>0</v>
      </c>
      <c r="Q132" s="10">
        <f t="shared" si="86"/>
        <v>0</v>
      </c>
      <c r="R132" s="10">
        <f t="shared" si="86"/>
        <v>0</v>
      </c>
      <c r="S132" s="10">
        <f t="shared" si="86"/>
        <v>0</v>
      </c>
      <c r="T132" s="10">
        <f t="shared" si="86"/>
        <v>0</v>
      </c>
    </row>
    <row r="133" spans="1:20" ht="22.5" customHeight="1">
      <c r="A133" s="87"/>
      <c r="B133" s="103"/>
      <c r="C133" s="23" t="s">
        <v>12</v>
      </c>
      <c r="D133" s="7">
        <f t="shared" si="47"/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/>
      <c r="N133" s="11">
        <v>0</v>
      </c>
      <c r="O133" s="11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</row>
    <row r="134" spans="1:20" ht="22.5" customHeight="1">
      <c r="A134" s="87"/>
      <c r="B134" s="103"/>
      <c r="C134" s="23" t="s">
        <v>13</v>
      </c>
      <c r="D134" s="7">
        <f t="shared" si="47"/>
        <v>2365.2629999999999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2">
        <v>200.32</v>
      </c>
      <c r="K134" s="12">
        <v>479.17</v>
      </c>
      <c r="L134" s="14">
        <v>547.88</v>
      </c>
      <c r="M134" s="12">
        <v>647.69000000000005</v>
      </c>
      <c r="N134" s="12">
        <v>350.28</v>
      </c>
      <c r="O134" s="11">
        <v>139.923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</row>
    <row r="135" spans="1:20" ht="22.5" customHeight="1">
      <c r="A135" s="87"/>
      <c r="B135" s="103"/>
      <c r="C135" s="23" t="s">
        <v>14</v>
      </c>
      <c r="D135" s="7">
        <f t="shared" si="47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</row>
    <row r="136" spans="1:20" ht="42.75" customHeight="1">
      <c r="A136" s="87"/>
      <c r="B136" s="103"/>
      <c r="C136" s="23" t="s">
        <v>15</v>
      </c>
      <c r="D136" s="7">
        <f t="shared" si="47"/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</row>
    <row r="137" spans="1:20" ht="27" customHeight="1">
      <c r="A137" s="87" t="s">
        <v>75</v>
      </c>
      <c r="B137" s="103" t="s">
        <v>109</v>
      </c>
      <c r="C137" s="33" t="s">
        <v>5</v>
      </c>
      <c r="D137" s="7">
        <f>SUM(E137:T137)</f>
        <v>51312.86</v>
      </c>
      <c r="E137" s="10">
        <f t="shared" ref="E137:J137" si="87">E138+E139+E140+E141</f>
        <v>0</v>
      </c>
      <c r="F137" s="10">
        <f t="shared" si="87"/>
        <v>0</v>
      </c>
      <c r="G137" s="10">
        <f t="shared" si="87"/>
        <v>0</v>
      </c>
      <c r="H137" s="10">
        <f t="shared" si="87"/>
        <v>0</v>
      </c>
      <c r="I137" s="10">
        <f t="shared" si="87"/>
        <v>0</v>
      </c>
      <c r="J137" s="10">
        <f t="shared" si="87"/>
        <v>0</v>
      </c>
      <c r="K137" s="10">
        <f t="shared" ref="K137:T137" si="88">K138+K139+K140+K141</f>
        <v>0</v>
      </c>
      <c r="L137" s="10">
        <f t="shared" si="88"/>
        <v>0</v>
      </c>
      <c r="M137" s="10">
        <f t="shared" si="88"/>
        <v>51312.86</v>
      </c>
      <c r="N137" s="10">
        <f t="shared" si="88"/>
        <v>0</v>
      </c>
      <c r="O137" s="10">
        <f t="shared" si="88"/>
        <v>0</v>
      </c>
      <c r="P137" s="10">
        <f t="shared" si="88"/>
        <v>0</v>
      </c>
      <c r="Q137" s="10">
        <f t="shared" si="88"/>
        <v>0</v>
      </c>
      <c r="R137" s="10">
        <f t="shared" si="88"/>
        <v>0</v>
      </c>
      <c r="S137" s="10">
        <f t="shared" si="88"/>
        <v>0</v>
      </c>
      <c r="T137" s="10">
        <f t="shared" si="88"/>
        <v>0</v>
      </c>
    </row>
    <row r="138" spans="1:20" ht="27" customHeight="1">
      <c r="A138" s="87"/>
      <c r="B138" s="103"/>
      <c r="C138" s="34" t="s">
        <v>12</v>
      </c>
      <c r="D138" s="7">
        <f>SUM(E138:T138)</f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/>
      <c r="N138" s="11">
        <v>0</v>
      </c>
      <c r="O138" s="11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</row>
    <row r="139" spans="1:20" ht="27" customHeight="1">
      <c r="A139" s="87"/>
      <c r="B139" s="103"/>
      <c r="C139" s="34" t="s">
        <v>13</v>
      </c>
      <c r="D139" s="7">
        <f>SUM(E139:T139)</f>
        <v>51312.86</v>
      </c>
      <c r="E139" s="11">
        <v>0</v>
      </c>
      <c r="F139" s="11">
        <v>0</v>
      </c>
      <c r="G139" s="11"/>
      <c r="H139" s="11"/>
      <c r="I139" s="11"/>
      <c r="J139" s="12"/>
      <c r="K139" s="12"/>
      <c r="L139" s="14"/>
      <c r="M139" s="12">
        <v>51312.86</v>
      </c>
      <c r="N139" s="12"/>
      <c r="O139" s="11"/>
      <c r="P139" s="12"/>
      <c r="Q139" s="12"/>
      <c r="R139" s="12"/>
      <c r="S139" s="12"/>
      <c r="T139" s="12"/>
    </row>
    <row r="140" spans="1:20" ht="27" customHeight="1">
      <c r="A140" s="87"/>
      <c r="B140" s="103"/>
      <c r="C140" s="34" t="s">
        <v>14</v>
      </c>
      <c r="D140" s="7">
        <f>SUM(E140:T140)</f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/>
      <c r="N140" s="11">
        <v>0</v>
      </c>
      <c r="O140" s="11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</row>
    <row r="141" spans="1:20" ht="27" customHeight="1">
      <c r="A141" s="87"/>
      <c r="B141" s="103"/>
      <c r="C141" s="34" t="s">
        <v>15</v>
      </c>
      <c r="D141" s="7">
        <f>SUM(E141:T141)</f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/>
      <c r="N141" s="11">
        <v>0</v>
      </c>
      <c r="O141" s="11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</row>
    <row r="142" spans="1:20">
      <c r="A142" s="87" t="s">
        <v>81</v>
      </c>
      <c r="B142" s="103" t="s">
        <v>24</v>
      </c>
      <c r="C142" s="24" t="s">
        <v>5</v>
      </c>
      <c r="D142" s="7">
        <f t="shared" si="47"/>
        <v>571216.98499999987</v>
      </c>
      <c r="E142" s="10">
        <f t="shared" ref="E142:T142" si="89">E143+E144+E145+E146</f>
        <v>24866.400000000001</v>
      </c>
      <c r="F142" s="10">
        <f t="shared" si="89"/>
        <v>42219.255000000005</v>
      </c>
      <c r="G142" s="10">
        <f t="shared" si="89"/>
        <v>20680.129999999997</v>
      </c>
      <c r="H142" s="10">
        <f t="shared" si="89"/>
        <v>20011.2</v>
      </c>
      <c r="I142" s="10">
        <f t="shared" si="89"/>
        <v>1227.96</v>
      </c>
      <c r="J142" s="10">
        <f>J143+J144+J145+J146</f>
        <v>33386.080000000002</v>
      </c>
      <c r="K142" s="10">
        <f>K143+K144+K145+K146</f>
        <v>79862.149999999994</v>
      </c>
      <c r="L142" s="10">
        <f>L143+L144+L145+L146</f>
        <v>91314.47</v>
      </c>
      <c r="M142" s="10">
        <f t="shared" si="89"/>
        <v>56635.754999999997</v>
      </c>
      <c r="N142" s="10">
        <f>N143+N144+N145+N146</f>
        <v>58380.63</v>
      </c>
      <c r="O142" s="10">
        <f t="shared" si="89"/>
        <v>23320.605</v>
      </c>
      <c r="P142" s="10">
        <f t="shared" si="89"/>
        <v>23862.47</v>
      </c>
      <c r="Q142" s="10">
        <f t="shared" si="89"/>
        <v>23862.47</v>
      </c>
      <c r="R142" s="10">
        <f t="shared" si="89"/>
        <v>23862.47</v>
      </c>
      <c r="S142" s="10">
        <f t="shared" si="89"/>
        <v>23862.47</v>
      </c>
      <c r="T142" s="10">
        <f t="shared" si="89"/>
        <v>23862.47</v>
      </c>
    </row>
    <row r="143" spans="1:20">
      <c r="A143" s="87"/>
      <c r="B143" s="103"/>
      <c r="C143" s="23" t="s">
        <v>12</v>
      </c>
      <c r="D143" s="7">
        <f t="shared" si="47"/>
        <v>66124.41</v>
      </c>
      <c r="E143" s="11">
        <v>14291.4</v>
      </c>
      <c r="F143" s="11">
        <v>26387.49</v>
      </c>
      <c r="G143" s="11">
        <v>8436</v>
      </c>
      <c r="H143" s="11">
        <v>17009.52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7">
        <v>0</v>
      </c>
      <c r="Q143" s="12">
        <v>0</v>
      </c>
      <c r="R143" s="12">
        <v>0</v>
      </c>
      <c r="S143" s="12">
        <v>0</v>
      </c>
      <c r="T143" s="12">
        <v>0</v>
      </c>
    </row>
    <row r="144" spans="1:20">
      <c r="A144" s="87"/>
      <c r="B144" s="103"/>
      <c r="C144" s="23" t="s">
        <v>13</v>
      </c>
      <c r="D144" s="7">
        <f t="shared" si="47"/>
        <v>503989.68499999982</v>
      </c>
      <c r="E144" s="11">
        <v>10575</v>
      </c>
      <c r="F144" s="11">
        <v>15831.764999999999</v>
      </c>
      <c r="G144" s="11">
        <v>11141.24</v>
      </c>
      <c r="H144" s="11">
        <v>3001.68</v>
      </c>
      <c r="I144" s="11">
        <v>1227.96</v>
      </c>
      <c r="J144" s="11">
        <v>33386.080000000002</v>
      </c>
      <c r="K144" s="11">
        <v>79862.149999999994</v>
      </c>
      <c r="L144" s="14">
        <v>91314.47</v>
      </c>
      <c r="M144" s="14">
        <v>56635.754999999997</v>
      </c>
      <c r="N144" s="11">
        <v>58380.63</v>
      </c>
      <c r="O144" s="11">
        <v>23320.605</v>
      </c>
      <c r="P144" s="17">
        <v>23862.47</v>
      </c>
      <c r="Q144" s="17">
        <v>23862.47</v>
      </c>
      <c r="R144" s="17">
        <v>23862.47</v>
      </c>
      <c r="S144" s="17">
        <v>23862.47</v>
      </c>
      <c r="T144" s="17">
        <v>23862.47</v>
      </c>
    </row>
    <row r="145" spans="1:20">
      <c r="A145" s="87"/>
      <c r="B145" s="103"/>
      <c r="C145" s="23" t="s">
        <v>14</v>
      </c>
      <c r="D145" s="7">
        <f t="shared" ref="D145:D196" si="90">SUM(E145:T145)</f>
        <v>1102.8900000000001</v>
      </c>
      <c r="E145" s="11">
        <v>0</v>
      </c>
      <c r="F145" s="11">
        <v>0</v>
      </c>
      <c r="G145" s="11">
        <v>1102.8900000000001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</row>
    <row r="146" spans="1:20" ht="58.5" customHeight="1">
      <c r="A146" s="87"/>
      <c r="B146" s="103"/>
      <c r="C146" s="23" t="s">
        <v>15</v>
      </c>
      <c r="D146" s="7">
        <f t="shared" si="90"/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</row>
    <row r="147" spans="1:20">
      <c r="A147" s="93">
        <v>5</v>
      </c>
      <c r="B147" s="98" t="s">
        <v>68</v>
      </c>
      <c r="C147" s="2" t="s">
        <v>5</v>
      </c>
      <c r="D147" s="7">
        <f t="shared" si="90"/>
        <v>85426.34</v>
      </c>
      <c r="E147" s="10">
        <f t="shared" ref="E147:O147" si="91">E148+E149+E150+E151</f>
        <v>0</v>
      </c>
      <c r="F147" s="10">
        <f t="shared" si="91"/>
        <v>0</v>
      </c>
      <c r="G147" s="10">
        <f t="shared" si="91"/>
        <v>0</v>
      </c>
      <c r="H147" s="10">
        <f t="shared" si="91"/>
        <v>0</v>
      </c>
      <c r="I147" s="10">
        <f t="shared" si="91"/>
        <v>72140</v>
      </c>
      <c r="J147" s="10">
        <f t="shared" si="91"/>
        <v>13286.34</v>
      </c>
      <c r="K147" s="10">
        <f t="shared" si="91"/>
        <v>0</v>
      </c>
      <c r="L147" s="10">
        <f t="shared" si="91"/>
        <v>0</v>
      </c>
      <c r="M147" s="10">
        <f t="shared" si="91"/>
        <v>0</v>
      </c>
      <c r="N147" s="10">
        <f t="shared" si="91"/>
        <v>0</v>
      </c>
      <c r="O147" s="10">
        <f t="shared" si="91"/>
        <v>0</v>
      </c>
      <c r="P147" s="10">
        <f>P148+P149+P150+P151</f>
        <v>0</v>
      </c>
      <c r="Q147" s="10">
        <f>Q148+Q149+Q150+Q151</f>
        <v>0</v>
      </c>
      <c r="R147" s="10">
        <f>R148+R149+R150+R151</f>
        <v>0</v>
      </c>
      <c r="S147" s="10">
        <f>S148+S149+S150+S151</f>
        <v>0</v>
      </c>
      <c r="T147" s="10">
        <f>T148+T149+T150+T151</f>
        <v>0</v>
      </c>
    </row>
    <row r="148" spans="1:20">
      <c r="A148" s="93"/>
      <c r="B148" s="98"/>
      <c r="C148" s="3" t="s">
        <v>12</v>
      </c>
      <c r="D148" s="7">
        <f t="shared" si="90"/>
        <v>85426.34</v>
      </c>
      <c r="E148" s="8">
        <f t="shared" ref="E148:O148" si="92">E153</f>
        <v>0</v>
      </c>
      <c r="F148" s="8">
        <f t="shared" si="92"/>
        <v>0</v>
      </c>
      <c r="G148" s="8">
        <f t="shared" si="92"/>
        <v>0</v>
      </c>
      <c r="H148" s="8">
        <f t="shared" si="92"/>
        <v>0</v>
      </c>
      <c r="I148" s="8">
        <f>I153</f>
        <v>72140</v>
      </c>
      <c r="J148" s="8">
        <f>J153</f>
        <v>13286.34</v>
      </c>
      <c r="K148" s="8">
        <f t="shared" si="92"/>
        <v>0</v>
      </c>
      <c r="L148" s="8">
        <f t="shared" si="92"/>
        <v>0</v>
      </c>
      <c r="M148" s="8">
        <f t="shared" si="92"/>
        <v>0</v>
      </c>
      <c r="N148" s="8">
        <f t="shared" si="92"/>
        <v>0</v>
      </c>
      <c r="O148" s="8">
        <f t="shared" si="92"/>
        <v>0</v>
      </c>
      <c r="P148" s="8">
        <f t="shared" ref="P148:T151" si="93">P153</f>
        <v>0</v>
      </c>
      <c r="Q148" s="8">
        <f t="shared" si="93"/>
        <v>0</v>
      </c>
      <c r="R148" s="8">
        <f t="shared" si="93"/>
        <v>0</v>
      </c>
      <c r="S148" s="8">
        <f t="shared" si="93"/>
        <v>0</v>
      </c>
      <c r="T148" s="8">
        <f t="shared" si="93"/>
        <v>0</v>
      </c>
    </row>
    <row r="149" spans="1:20">
      <c r="A149" s="93"/>
      <c r="B149" s="98"/>
      <c r="C149" s="3" t="s">
        <v>13</v>
      </c>
      <c r="D149" s="7">
        <f t="shared" si="90"/>
        <v>0</v>
      </c>
      <c r="E149" s="8">
        <f t="shared" ref="E149:J149" si="94">E154</f>
        <v>0</v>
      </c>
      <c r="F149" s="8">
        <f t="shared" si="94"/>
        <v>0</v>
      </c>
      <c r="G149" s="8">
        <f t="shared" si="94"/>
        <v>0</v>
      </c>
      <c r="H149" s="8">
        <f t="shared" si="94"/>
        <v>0</v>
      </c>
      <c r="I149" s="8">
        <f t="shared" si="94"/>
        <v>0</v>
      </c>
      <c r="J149" s="8">
        <f t="shared" si="94"/>
        <v>0</v>
      </c>
      <c r="K149" s="8">
        <f t="shared" ref="K149:O151" si="95">K154</f>
        <v>0</v>
      </c>
      <c r="L149" s="8">
        <f t="shared" si="95"/>
        <v>0</v>
      </c>
      <c r="M149" s="8">
        <f t="shared" si="95"/>
        <v>0</v>
      </c>
      <c r="N149" s="8">
        <f t="shared" si="95"/>
        <v>0</v>
      </c>
      <c r="O149" s="8">
        <f t="shared" si="95"/>
        <v>0</v>
      </c>
      <c r="P149" s="8">
        <f t="shared" si="93"/>
        <v>0</v>
      </c>
      <c r="Q149" s="8">
        <f t="shared" si="93"/>
        <v>0</v>
      </c>
      <c r="R149" s="8">
        <f t="shared" si="93"/>
        <v>0</v>
      </c>
      <c r="S149" s="8">
        <f t="shared" si="93"/>
        <v>0</v>
      </c>
      <c r="T149" s="8">
        <f t="shared" si="93"/>
        <v>0</v>
      </c>
    </row>
    <row r="150" spans="1:20">
      <c r="A150" s="93"/>
      <c r="B150" s="98"/>
      <c r="C150" s="3" t="s">
        <v>14</v>
      </c>
      <c r="D150" s="7">
        <f t="shared" si="90"/>
        <v>0</v>
      </c>
      <c r="E150" s="8">
        <f t="shared" ref="E150:J150" si="96">E155</f>
        <v>0</v>
      </c>
      <c r="F150" s="8">
        <f t="shared" si="96"/>
        <v>0</v>
      </c>
      <c r="G150" s="8">
        <f t="shared" si="96"/>
        <v>0</v>
      </c>
      <c r="H150" s="8">
        <f t="shared" si="96"/>
        <v>0</v>
      </c>
      <c r="I150" s="8">
        <f t="shared" si="96"/>
        <v>0</v>
      </c>
      <c r="J150" s="8">
        <f t="shared" si="96"/>
        <v>0</v>
      </c>
      <c r="K150" s="8">
        <f t="shared" si="95"/>
        <v>0</v>
      </c>
      <c r="L150" s="8">
        <f t="shared" si="95"/>
        <v>0</v>
      </c>
      <c r="M150" s="8">
        <f t="shared" si="95"/>
        <v>0</v>
      </c>
      <c r="N150" s="8">
        <f t="shared" si="95"/>
        <v>0</v>
      </c>
      <c r="O150" s="8">
        <f t="shared" si="95"/>
        <v>0</v>
      </c>
      <c r="P150" s="8">
        <f t="shared" si="93"/>
        <v>0</v>
      </c>
      <c r="Q150" s="8">
        <f t="shared" si="93"/>
        <v>0</v>
      </c>
      <c r="R150" s="8">
        <f t="shared" si="93"/>
        <v>0</v>
      </c>
      <c r="S150" s="8">
        <f t="shared" si="93"/>
        <v>0</v>
      </c>
      <c r="T150" s="8">
        <f t="shared" si="93"/>
        <v>0</v>
      </c>
    </row>
    <row r="151" spans="1:20" ht="15.75" customHeight="1">
      <c r="A151" s="93"/>
      <c r="B151" s="98"/>
      <c r="C151" s="3" t="s">
        <v>15</v>
      </c>
      <c r="D151" s="7">
        <f t="shared" si="90"/>
        <v>0</v>
      </c>
      <c r="E151" s="8">
        <f t="shared" ref="E151:J151" si="97">E156</f>
        <v>0</v>
      </c>
      <c r="F151" s="8">
        <f t="shared" si="97"/>
        <v>0</v>
      </c>
      <c r="G151" s="8">
        <f t="shared" si="97"/>
        <v>0</v>
      </c>
      <c r="H151" s="8">
        <f t="shared" si="97"/>
        <v>0</v>
      </c>
      <c r="I151" s="8">
        <f t="shared" si="97"/>
        <v>0</v>
      </c>
      <c r="J151" s="8">
        <f t="shared" si="97"/>
        <v>0</v>
      </c>
      <c r="K151" s="8">
        <f t="shared" si="95"/>
        <v>0</v>
      </c>
      <c r="L151" s="8">
        <f t="shared" si="95"/>
        <v>0</v>
      </c>
      <c r="M151" s="8">
        <f t="shared" si="95"/>
        <v>0</v>
      </c>
      <c r="N151" s="8">
        <f t="shared" si="95"/>
        <v>0</v>
      </c>
      <c r="O151" s="8">
        <f t="shared" si="95"/>
        <v>0</v>
      </c>
      <c r="P151" s="8">
        <f t="shared" si="93"/>
        <v>0</v>
      </c>
      <c r="Q151" s="8">
        <f t="shared" si="93"/>
        <v>0</v>
      </c>
      <c r="R151" s="8">
        <f t="shared" si="93"/>
        <v>0</v>
      </c>
      <c r="S151" s="8">
        <f t="shared" si="93"/>
        <v>0</v>
      </c>
      <c r="T151" s="8">
        <f t="shared" si="93"/>
        <v>0</v>
      </c>
    </row>
    <row r="152" spans="1:20">
      <c r="A152" s="104" t="s">
        <v>39</v>
      </c>
      <c r="B152" s="88" t="s">
        <v>69</v>
      </c>
      <c r="C152" s="24" t="s">
        <v>5</v>
      </c>
      <c r="D152" s="7">
        <f t="shared" si="90"/>
        <v>85426.34</v>
      </c>
      <c r="E152" s="10">
        <f>E153+E154+E155+E156</f>
        <v>0</v>
      </c>
      <c r="F152" s="10">
        <f>F153+F154+F155+F156</f>
        <v>0</v>
      </c>
      <c r="G152" s="10">
        <f>G153+G154+G155+G156</f>
        <v>0</v>
      </c>
      <c r="H152" s="10">
        <f>H153+H154+H155+H156</f>
        <v>0</v>
      </c>
      <c r="I152" s="10">
        <f>I153+I154+I155+I156</f>
        <v>72140</v>
      </c>
      <c r="J152" s="10">
        <f t="shared" ref="J152:O152" si="98">J153+J154+J155+J156</f>
        <v>13286.34</v>
      </c>
      <c r="K152" s="10">
        <f t="shared" si="98"/>
        <v>0</v>
      </c>
      <c r="L152" s="10">
        <f t="shared" si="98"/>
        <v>0</v>
      </c>
      <c r="M152" s="10">
        <f t="shared" si="98"/>
        <v>0</v>
      </c>
      <c r="N152" s="10">
        <f t="shared" si="98"/>
        <v>0</v>
      </c>
      <c r="O152" s="10">
        <f t="shared" si="98"/>
        <v>0</v>
      </c>
      <c r="P152" s="10">
        <f>P153+P154+P155+P156</f>
        <v>0</v>
      </c>
      <c r="Q152" s="10">
        <f>Q153+Q154+Q155+Q156</f>
        <v>0</v>
      </c>
      <c r="R152" s="10">
        <f>R153+R154+R155+R156</f>
        <v>0</v>
      </c>
      <c r="S152" s="10">
        <f>S153+S154+S155+S156</f>
        <v>0</v>
      </c>
      <c r="T152" s="10">
        <f>T153+T154+T155+T156</f>
        <v>0</v>
      </c>
    </row>
    <row r="153" spans="1:20">
      <c r="A153" s="104"/>
      <c r="B153" s="88"/>
      <c r="C153" s="23" t="s">
        <v>12</v>
      </c>
      <c r="D153" s="7">
        <f t="shared" si="90"/>
        <v>85426.34</v>
      </c>
      <c r="E153" s="8">
        <f>E158+E163</f>
        <v>0</v>
      </c>
      <c r="F153" s="8">
        <f>F158+F163</f>
        <v>0</v>
      </c>
      <c r="G153" s="8">
        <f>G158+G163</f>
        <v>0</v>
      </c>
      <c r="H153" s="8">
        <f>H158+H163</f>
        <v>0</v>
      </c>
      <c r="I153" s="8">
        <f>I158+I163</f>
        <v>72140</v>
      </c>
      <c r="J153" s="8">
        <f t="shared" ref="J153:O153" si="99">J158+J163</f>
        <v>13286.34</v>
      </c>
      <c r="K153" s="8">
        <f t="shared" si="99"/>
        <v>0</v>
      </c>
      <c r="L153" s="8">
        <f t="shared" si="99"/>
        <v>0</v>
      </c>
      <c r="M153" s="8">
        <f t="shared" si="99"/>
        <v>0</v>
      </c>
      <c r="N153" s="8">
        <f t="shared" si="99"/>
        <v>0</v>
      </c>
      <c r="O153" s="8">
        <f t="shared" si="99"/>
        <v>0</v>
      </c>
      <c r="P153" s="8">
        <f t="shared" ref="P153:T156" si="100">P158+P163</f>
        <v>0</v>
      </c>
      <c r="Q153" s="8">
        <f t="shared" si="100"/>
        <v>0</v>
      </c>
      <c r="R153" s="8">
        <f t="shared" si="100"/>
        <v>0</v>
      </c>
      <c r="S153" s="8">
        <f t="shared" si="100"/>
        <v>0</v>
      </c>
      <c r="T153" s="8">
        <f t="shared" si="100"/>
        <v>0</v>
      </c>
    </row>
    <row r="154" spans="1:20">
      <c r="A154" s="104"/>
      <c r="B154" s="88"/>
      <c r="C154" s="23" t="s">
        <v>13</v>
      </c>
      <c r="D154" s="7">
        <f t="shared" si="90"/>
        <v>0</v>
      </c>
      <c r="E154" s="8">
        <f t="shared" ref="E154:J154" si="101">E159+E164</f>
        <v>0</v>
      </c>
      <c r="F154" s="8">
        <f t="shared" si="101"/>
        <v>0</v>
      </c>
      <c r="G154" s="8">
        <f t="shared" si="101"/>
        <v>0</v>
      </c>
      <c r="H154" s="8">
        <f t="shared" si="101"/>
        <v>0</v>
      </c>
      <c r="I154" s="8">
        <f t="shared" si="101"/>
        <v>0</v>
      </c>
      <c r="J154" s="8">
        <f t="shared" si="101"/>
        <v>0</v>
      </c>
      <c r="K154" s="8">
        <f>K159+K164</f>
        <v>0</v>
      </c>
      <c r="L154" s="8">
        <f t="shared" ref="K154:O156" si="102">L159+L164</f>
        <v>0</v>
      </c>
      <c r="M154" s="8">
        <f t="shared" si="102"/>
        <v>0</v>
      </c>
      <c r="N154" s="8">
        <f t="shared" si="102"/>
        <v>0</v>
      </c>
      <c r="O154" s="8">
        <f t="shared" si="102"/>
        <v>0</v>
      </c>
      <c r="P154" s="8">
        <f t="shared" si="100"/>
        <v>0</v>
      </c>
      <c r="Q154" s="8">
        <f t="shared" si="100"/>
        <v>0</v>
      </c>
      <c r="R154" s="8">
        <f t="shared" si="100"/>
        <v>0</v>
      </c>
      <c r="S154" s="8">
        <f t="shared" si="100"/>
        <v>0</v>
      </c>
      <c r="T154" s="8">
        <f t="shared" si="100"/>
        <v>0</v>
      </c>
    </row>
    <row r="155" spans="1:20">
      <c r="A155" s="104"/>
      <c r="B155" s="88"/>
      <c r="C155" s="23" t="s">
        <v>14</v>
      </c>
      <c r="D155" s="7">
        <f t="shared" si="90"/>
        <v>0</v>
      </c>
      <c r="E155" s="8">
        <f t="shared" ref="E155:J155" si="103">E160+E165</f>
        <v>0</v>
      </c>
      <c r="F155" s="8">
        <f t="shared" si="103"/>
        <v>0</v>
      </c>
      <c r="G155" s="8">
        <f t="shared" si="103"/>
        <v>0</v>
      </c>
      <c r="H155" s="8">
        <f t="shared" si="103"/>
        <v>0</v>
      </c>
      <c r="I155" s="8">
        <f t="shared" si="103"/>
        <v>0</v>
      </c>
      <c r="J155" s="8">
        <f t="shared" si="103"/>
        <v>0</v>
      </c>
      <c r="K155" s="8">
        <f t="shared" si="102"/>
        <v>0</v>
      </c>
      <c r="L155" s="8">
        <f t="shared" si="102"/>
        <v>0</v>
      </c>
      <c r="M155" s="8">
        <f t="shared" si="102"/>
        <v>0</v>
      </c>
      <c r="N155" s="8">
        <f t="shared" si="102"/>
        <v>0</v>
      </c>
      <c r="O155" s="8">
        <f t="shared" si="102"/>
        <v>0</v>
      </c>
      <c r="P155" s="8">
        <f t="shared" si="100"/>
        <v>0</v>
      </c>
      <c r="Q155" s="8">
        <f t="shared" si="100"/>
        <v>0</v>
      </c>
      <c r="R155" s="8">
        <f t="shared" si="100"/>
        <v>0</v>
      </c>
      <c r="S155" s="8">
        <f t="shared" si="100"/>
        <v>0</v>
      </c>
      <c r="T155" s="8">
        <f t="shared" si="100"/>
        <v>0</v>
      </c>
    </row>
    <row r="156" spans="1:20" ht="70.7" customHeight="1">
      <c r="A156" s="104"/>
      <c r="B156" s="88"/>
      <c r="C156" s="23" t="s">
        <v>40</v>
      </c>
      <c r="D156" s="7">
        <f t="shared" si="90"/>
        <v>0</v>
      </c>
      <c r="E156" s="8">
        <f t="shared" ref="E156:J156" si="104">E161+E166</f>
        <v>0</v>
      </c>
      <c r="F156" s="8">
        <f t="shared" si="104"/>
        <v>0</v>
      </c>
      <c r="G156" s="8">
        <f t="shared" si="104"/>
        <v>0</v>
      </c>
      <c r="H156" s="8">
        <f t="shared" si="104"/>
        <v>0</v>
      </c>
      <c r="I156" s="8">
        <f t="shared" si="104"/>
        <v>0</v>
      </c>
      <c r="J156" s="8">
        <f t="shared" si="104"/>
        <v>0</v>
      </c>
      <c r="K156" s="8">
        <f t="shared" si="102"/>
        <v>0</v>
      </c>
      <c r="L156" s="8">
        <f t="shared" si="102"/>
        <v>0</v>
      </c>
      <c r="M156" s="8">
        <f t="shared" si="102"/>
        <v>0</v>
      </c>
      <c r="N156" s="8">
        <f t="shared" si="102"/>
        <v>0</v>
      </c>
      <c r="O156" s="8">
        <f t="shared" si="102"/>
        <v>0</v>
      </c>
      <c r="P156" s="8">
        <f t="shared" si="100"/>
        <v>0</v>
      </c>
      <c r="Q156" s="8">
        <f t="shared" si="100"/>
        <v>0</v>
      </c>
      <c r="R156" s="8">
        <f t="shared" si="100"/>
        <v>0</v>
      </c>
      <c r="S156" s="8">
        <f t="shared" si="100"/>
        <v>0</v>
      </c>
      <c r="T156" s="8">
        <f t="shared" si="100"/>
        <v>0</v>
      </c>
    </row>
    <row r="157" spans="1:20">
      <c r="A157" s="86" t="s">
        <v>41</v>
      </c>
      <c r="B157" s="97" t="s">
        <v>38</v>
      </c>
      <c r="C157" s="2" t="s">
        <v>5</v>
      </c>
      <c r="D157" s="7">
        <f t="shared" si="90"/>
        <v>85426.34</v>
      </c>
      <c r="E157" s="10">
        <f t="shared" ref="E157:J157" si="105">E158+E159+E160+E161</f>
        <v>0</v>
      </c>
      <c r="F157" s="10">
        <f t="shared" si="105"/>
        <v>0</v>
      </c>
      <c r="G157" s="10">
        <f t="shared" si="105"/>
        <v>0</v>
      </c>
      <c r="H157" s="10">
        <f t="shared" si="105"/>
        <v>0</v>
      </c>
      <c r="I157" s="10">
        <f>I158+I159+I160+I161</f>
        <v>72140</v>
      </c>
      <c r="J157" s="10">
        <f t="shared" si="105"/>
        <v>13286.34</v>
      </c>
      <c r="K157" s="10">
        <f t="shared" ref="K157:T157" si="106">K158+K159+K160+K161</f>
        <v>0</v>
      </c>
      <c r="L157" s="10">
        <f t="shared" si="106"/>
        <v>0</v>
      </c>
      <c r="M157" s="10">
        <f t="shared" si="106"/>
        <v>0</v>
      </c>
      <c r="N157" s="10">
        <f t="shared" si="106"/>
        <v>0</v>
      </c>
      <c r="O157" s="10">
        <f t="shared" si="106"/>
        <v>0</v>
      </c>
      <c r="P157" s="10">
        <f t="shared" si="106"/>
        <v>0</v>
      </c>
      <c r="Q157" s="10">
        <f t="shared" si="106"/>
        <v>0</v>
      </c>
      <c r="R157" s="10">
        <f t="shared" si="106"/>
        <v>0</v>
      </c>
      <c r="S157" s="10">
        <f t="shared" si="106"/>
        <v>0</v>
      </c>
      <c r="T157" s="10">
        <f t="shared" si="106"/>
        <v>0</v>
      </c>
    </row>
    <row r="158" spans="1:20" s="5" customFormat="1">
      <c r="A158" s="86"/>
      <c r="B158" s="97"/>
      <c r="C158" s="3" t="s">
        <v>12</v>
      </c>
      <c r="D158" s="7">
        <f t="shared" si="90"/>
        <v>85426.34</v>
      </c>
      <c r="E158" s="11">
        <v>0</v>
      </c>
      <c r="F158" s="11">
        <v>0</v>
      </c>
      <c r="G158" s="11">
        <v>0</v>
      </c>
      <c r="H158" s="11">
        <v>0</v>
      </c>
      <c r="I158" s="12">
        <v>72140</v>
      </c>
      <c r="J158" s="12">
        <v>13286.34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</row>
    <row r="159" spans="1:20" s="5" customFormat="1">
      <c r="A159" s="86"/>
      <c r="B159" s="97"/>
      <c r="C159" s="3" t="s">
        <v>13</v>
      </c>
      <c r="D159" s="7">
        <f t="shared" si="90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</row>
    <row r="160" spans="1:20" s="5" customFormat="1">
      <c r="A160" s="86"/>
      <c r="B160" s="97"/>
      <c r="C160" s="3" t="s">
        <v>14</v>
      </c>
      <c r="D160" s="7">
        <f t="shared" si="90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</row>
    <row r="161" spans="1:20" s="5" customFormat="1" ht="51" customHeight="1">
      <c r="A161" s="86"/>
      <c r="B161" s="97"/>
      <c r="C161" s="23" t="s">
        <v>40</v>
      </c>
      <c r="D161" s="7">
        <f t="shared" si="90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</row>
    <row r="162" spans="1:20">
      <c r="A162" s="86" t="s">
        <v>42</v>
      </c>
      <c r="B162" s="97" t="s">
        <v>84</v>
      </c>
      <c r="C162" s="2" t="s">
        <v>5</v>
      </c>
      <c r="D162" s="7">
        <f t="shared" si="90"/>
        <v>0</v>
      </c>
      <c r="E162" s="10">
        <f t="shared" ref="E162:T162" si="107">E163+E164+E165+E166</f>
        <v>0</v>
      </c>
      <c r="F162" s="10">
        <f t="shared" si="107"/>
        <v>0</v>
      </c>
      <c r="G162" s="10">
        <f t="shared" si="107"/>
        <v>0</v>
      </c>
      <c r="H162" s="10">
        <f t="shared" si="107"/>
        <v>0</v>
      </c>
      <c r="I162" s="10">
        <f t="shared" si="107"/>
        <v>0</v>
      </c>
      <c r="J162" s="10">
        <f t="shared" si="107"/>
        <v>0</v>
      </c>
      <c r="K162" s="10">
        <f t="shared" si="107"/>
        <v>0</v>
      </c>
      <c r="L162" s="10">
        <f t="shared" si="107"/>
        <v>0</v>
      </c>
      <c r="M162" s="10">
        <f t="shared" si="107"/>
        <v>0</v>
      </c>
      <c r="N162" s="10">
        <f t="shared" si="107"/>
        <v>0</v>
      </c>
      <c r="O162" s="10">
        <f t="shared" si="107"/>
        <v>0</v>
      </c>
      <c r="P162" s="10">
        <f t="shared" si="107"/>
        <v>0</v>
      </c>
      <c r="Q162" s="10">
        <f t="shared" si="107"/>
        <v>0</v>
      </c>
      <c r="R162" s="10">
        <f t="shared" si="107"/>
        <v>0</v>
      </c>
      <c r="S162" s="10">
        <f t="shared" si="107"/>
        <v>0</v>
      </c>
      <c r="T162" s="10">
        <f t="shared" si="107"/>
        <v>0</v>
      </c>
    </row>
    <row r="163" spans="1:20">
      <c r="A163" s="86"/>
      <c r="B163" s="97"/>
      <c r="C163" s="3" t="s">
        <v>12</v>
      </c>
      <c r="D163" s="7">
        <f t="shared" si="90"/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</row>
    <row r="164" spans="1:20">
      <c r="A164" s="86"/>
      <c r="B164" s="97"/>
      <c r="C164" s="3" t="s">
        <v>13</v>
      </c>
      <c r="D164" s="7">
        <f t="shared" si="90"/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</row>
    <row r="165" spans="1:20">
      <c r="A165" s="86"/>
      <c r="B165" s="97"/>
      <c r="C165" s="3" t="s">
        <v>14</v>
      </c>
      <c r="D165" s="7">
        <f t="shared" si="90"/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</row>
    <row r="166" spans="1:20" ht="65.650000000000006" customHeight="1">
      <c r="A166" s="86"/>
      <c r="B166" s="97"/>
      <c r="C166" s="23" t="s">
        <v>40</v>
      </c>
      <c r="D166" s="7">
        <f t="shared" si="90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</row>
    <row r="167" spans="1:20" ht="15" customHeight="1">
      <c r="A167" s="93">
        <v>6</v>
      </c>
      <c r="B167" s="94" t="s">
        <v>77</v>
      </c>
      <c r="C167" s="2" t="s">
        <v>5</v>
      </c>
      <c r="D167" s="7">
        <f t="shared" si="90"/>
        <v>404679.74</v>
      </c>
      <c r="E167" s="10">
        <f t="shared" ref="E167:O167" si="108">E168+E169+E170+E171</f>
        <v>0</v>
      </c>
      <c r="F167" s="10">
        <f t="shared" si="108"/>
        <v>0</v>
      </c>
      <c r="G167" s="10">
        <f t="shared" si="108"/>
        <v>0</v>
      </c>
      <c r="H167" s="10">
        <f t="shared" si="108"/>
        <v>0</v>
      </c>
      <c r="I167" s="10">
        <f t="shared" si="108"/>
        <v>0</v>
      </c>
      <c r="J167" s="10">
        <f t="shared" si="108"/>
        <v>321405.8</v>
      </c>
      <c r="K167" s="10">
        <f t="shared" si="108"/>
        <v>65264.729999999996</v>
      </c>
      <c r="L167" s="10">
        <f t="shared" si="108"/>
        <v>18009.21</v>
      </c>
      <c r="M167" s="10">
        <f t="shared" si="108"/>
        <v>0</v>
      </c>
      <c r="N167" s="10">
        <f t="shared" si="108"/>
        <v>0</v>
      </c>
      <c r="O167" s="10">
        <f t="shared" si="108"/>
        <v>0</v>
      </c>
      <c r="P167" s="10">
        <f>P168+P169+P170+P171</f>
        <v>0</v>
      </c>
      <c r="Q167" s="10">
        <f>Q168+Q169+Q170+Q171</f>
        <v>0</v>
      </c>
      <c r="R167" s="10">
        <f>R168+R169+R170+R171</f>
        <v>0</v>
      </c>
      <c r="S167" s="10">
        <f>S168+S169+S170+S171</f>
        <v>0</v>
      </c>
      <c r="T167" s="10">
        <f>T168+T169+T170+T171</f>
        <v>0</v>
      </c>
    </row>
    <row r="168" spans="1:20">
      <c r="A168" s="93"/>
      <c r="B168" s="95"/>
      <c r="C168" s="3" t="s">
        <v>12</v>
      </c>
      <c r="D168" s="7">
        <f t="shared" si="90"/>
        <v>404046.30000000005</v>
      </c>
      <c r="E168" s="8">
        <f>E173</f>
        <v>0</v>
      </c>
      <c r="F168" s="8">
        <f>F173</f>
        <v>0</v>
      </c>
      <c r="G168" s="8">
        <f>G173</f>
        <v>0</v>
      </c>
      <c r="H168" s="8">
        <f>H173</f>
        <v>0</v>
      </c>
      <c r="I168" s="8">
        <v>0</v>
      </c>
      <c r="J168" s="8">
        <f t="shared" ref="J168:O168" si="109">J173</f>
        <v>321090.14</v>
      </c>
      <c r="K168" s="8">
        <f t="shared" si="109"/>
        <v>64946.95</v>
      </c>
      <c r="L168" s="8">
        <f t="shared" si="109"/>
        <v>18009.21</v>
      </c>
      <c r="M168" s="8">
        <f t="shared" si="109"/>
        <v>0</v>
      </c>
      <c r="N168" s="8">
        <f t="shared" si="109"/>
        <v>0</v>
      </c>
      <c r="O168" s="8">
        <f t="shared" si="109"/>
        <v>0</v>
      </c>
      <c r="P168" s="8">
        <f t="shared" ref="P168:T171" si="110">P173</f>
        <v>0</v>
      </c>
      <c r="Q168" s="8">
        <f t="shared" si="110"/>
        <v>0</v>
      </c>
      <c r="R168" s="8">
        <f t="shared" si="110"/>
        <v>0</v>
      </c>
      <c r="S168" s="8">
        <f t="shared" si="110"/>
        <v>0</v>
      </c>
      <c r="T168" s="8">
        <f t="shared" si="110"/>
        <v>0</v>
      </c>
    </row>
    <row r="169" spans="1:20">
      <c r="A169" s="93"/>
      <c r="B169" s="95"/>
      <c r="C169" s="3" t="s">
        <v>13</v>
      </c>
      <c r="D169" s="7">
        <f t="shared" si="90"/>
        <v>0</v>
      </c>
      <c r="E169" s="8">
        <f t="shared" ref="E169:O169" si="111">E174</f>
        <v>0</v>
      </c>
      <c r="F169" s="8">
        <f t="shared" si="111"/>
        <v>0</v>
      </c>
      <c r="G169" s="8">
        <f t="shared" si="111"/>
        <v>0</v>
      </c>
      <c r="H169" s="8">
        <f t="shared" si="111"/>
        <v>0</v>
      </c>
      <c r="I169" s="8">
        <f t="shared" si="111"/>
        <v>0</v>
      </c>
      <c r="J169" s="8">
        <f t="shared" si="111"/>
        <v>0</v>
      </c>
      <c r="K169" s="8">
        <f t="shared" si="111"/>
        <v>0</v>
      </c>
      <c r="L169" s="8">
        <f t="shared" si="111"/>
        <v>0</v>
      </c>
      <c r="M169" s="8">
        <f t="shared" si="111"/>
        <v>0</v>
      </c>
      <c r="N169" s="8">
        <f t="shared" si="111"/>
        <v>0</v>
      </c>
      <c r="O169" s="8">
        <f t="shared" si="111"/>
        <v>0</v>
      </c>
      <c r="P169" s="8">
        <f t="shared" si="110"/>
        <v>0</v>
      </c>
      <c r="Q169" s="8">
        <f t="shared" si="110"/>
        <v>0</v>
      </c>
      <c r="R169" s="8">
        <f t="shared" si="110"/>
        <v>0</v>
      </c>
      <c r="S169" s="8">
        <f t="shared" si="110"/>
        <v>0</v>
      </c>
      <c r="T169" s="8">
        <f t="shared" si="110"/>
        <v>0</v>
      </c>
    </row>
    <row r="170" spans="1:20">
      <c r="A170" s="93"/>
      <c r="B170" s="95"/>
      <c r="C170" s="3" t="s">
        <v>14</v>
      </c>
      <c r="D170" s="7">
        <f t="shared" si="90"/>
        <v>633.44000000000005</v>
      </c>
      <c r="E170" s="8">
        <f t="shared" ref="E170:O170" si="112">E175</f>
        <v>0</v>
      </c>
      <c r="F170" s="8">
        <f t="shared" si="112"/>
        <v>0</v>
      </c>
      <c r="G170" s="8">
        <f t="shared" si="112"/>
        <v>0</v>
      </c>
      <c r="H170" s="8">
        <f t="shared" si="112"/>
        <v>0</v>
      </c>
      <c r="I170" s="8">
        <f t="shared" si="112"/>
        <v>0</v>
      </c>
      <c r="J170" s="8">
        <f t="shared" si="112"/>
        <v>315.66000000000003</v>
      </c>
      <c r="K170" s="8">
        <f>K175</f>
        <v>317.78000000000003</v>
      </c>
      <c r="L170" s="8">
        <f t="shared" si="112"/>
        <v>0</v>
      </c>
      <c r="M170" s="8">
        <f t="shared" si="112"/>
        <v>0</v>
      </c>
      <c r="N170" s="8">
        <f t="shared" si="112"/>
        <v>0</v>
      </c>
      <c r="O170" s="8">
        <f t="shared" si="112"/>
        <v>0</v>
      </c>
      <c r="P170" s="8">
        <f t="shared" si="110"/>
        <v>0</v>
      </c>
      <c r="Q170" s="8">
        <f t="shared" si="110"/>
        <v>0</v>
      </c>
      <c r="R170" s="8">
        <f t="shared" si="110"/>
        <v>0</v>
      </c>
      <c r="S170" s="8">
        <f t="shared" si="110"/>
        <v>0</v>
      </c>
      <c r="T170" s="8">
        <f t="shared" si="110"/>
        <v>0</v>
      </c>
    </row>
    <row r="171" spans="1:20">
      <c r="A171" s="93"/>
      <c r="B171" s="96"/>
      <c r="C171" s="3" t="s">
        <v>15</v>
      </c>
      <c r="D171" s="7">
        <f t="shared" si="90"/>
        <v>0</v>
      </c>
      <c r="E171" s="8">
        <f t="shared" ref="E171:O171" si="113">E176</f>
        <v>0</v>
      </c>
      <c r="F171" s="8">
        <f t="shared" si="113"/>
        <v>0</v>
      </c>
      <c r="G171" s="8">
        <f>G176</f>
        <v>0</v>
      </c>
      <c r="H171" s="8">
        <f t="shared" si="113"/>
        <v>0</v>
      </c>
      <c r="I171" s="8">
        <f t="shared" si="113"/>
        <v>0</v>
      </c>
      <c r="J171" s="8">
        <f t="shared" si="113"/>
        <v>0</v>
      </c>
      <c r="K171" s="8">
        <f t="shared" si="113"/>
        <v>0</v>
      </c>
      <c r="L171" s="8">
        <f t="shared" si="113"/>
        <v>0</v>
      </c>
      <c r="M171" s="8">
        <f t="shared" si="113"/>
        <v>0</v>
      </c>
      <c r="N171" s="8">
        <f t="shared" si="113"/>
        <v>0</v>
      </c>
      <c r="O171" s="8">
        <f t="shared" si="113"/>
        <v>0</v>
      </c>
      <c r="P171" s="8">
        <f t="shared" si="110"/>
        <v>0</v>
      </c>
      <c r="Q171" s="8">
        <f t="shared" si="110"/>
        <v>0</v>
      </c>
      <c r="R171" s="8">
        <f t="shared" si="110"/>
        <v>0</v>
      </c>
      <c r="S171" s="8">
        <f t="shared" si="110"/>
        <v>0</v>
      </c>
      <c r="T171" s="8">
        <f t="shared" si="110"/>
        <v>0</v>
      </c>
    </row>
    <row r="172" spans="1:20" ht="15" customHeight="1">
      <c r="A172" s="112" t="s">
        <v>79</v>
      </c>
      <c r="B172" s="113" t="s">
        <v>78</v>
      </c>
      <c r="C172" s="22" t="s">
        <v>5</v>
      </c>
      <c r="D172" s="7">
        <f t="shared" si="90"/>
        <v>404679.74</v>
      </c>
      <c r="E172" s="10">
        <f t="shared" ref="E172:O172" si="114">E187</f>
        <v>0</v>
      </c>
      <c r="F172" s="10">
        <f t="shared" si="114"/>
        <v>0</v>
      </c>
      <c r="G172" s="10">
        <f t="shared" si="114"/>
        <v>0</v>
      </c>
      <c r="H172" s="10">
        <f t="shared" si="114"/>
        <v>0</v>
      </c>
      <c r="I172" s="10">
        <f t="shared" si="114"/>
        <v>0</v>
      </c>
      <c r="J172" s="10">
        <f>SUM(J173:J176)</f>
        <v>321405.8</v>
      </c>
      <c r="K172" s="10">
        <f>SUM(K173:K176)</f>
        <v>65264.729999999996</v>
      </c>
      <c r="L172" s="10">
        <f>SUM(L173:L176)</f>
        <v>18009.21</v>
      </c>
      <c r="M172" s="10">
        <f t="shared" si="114"/>
        <v>0</v>
      </c>
      <c r="N172" s="10">
        <f t="shared" si="114"/>
        <v>0</v>
      </c>
      <c r="O172" s="10">
        <f t="shared" si="114"/>
        <v>0</v>
      </c>
      <c r="P172" s="10">
        <f>P187</f>
        <v>0</v>
      </c>
      <c r="Q172" s="10">
        <f>Q187</f>
        <v>0</v>
      </c>
      <c r="R172" s="10">
        <f>R187</f>
        <v>0</v>
      </c>
      <c r="S172" s="10">
        <f>S187</f>
        <v>0</v>
      </c>
      <c r="T172" s="10">
        <f>T187</f>
        <v>0</v>
      </c>
    </row>
    <row r="173" spans="1:20">
      <c r="A173" s="112"/>
      <c r="B173" s="114"/>
      <c r="C173" s="25" t="s">
        <v>12</v>
      </c>
      <c r="D173" s="7">
        <f t="shared" si="90"/>
        <v>404046.30000000005</v>
      </c>
      <c r="E173" s="8">
        <f t="shared" ref="E173:I176" si="115">E188</f>
        <v>0</v>
      </c>
      <c r="F173" s="8">
        <f t="shared" si="115"/>
        <v>0</v>
      </c>
      <c r="G173" s="8">
        <f t="shared" si="115"/>
        <v>0</v>
      </c>
      <c r="H173" s="8">
        <f t="shared" si="115"/>
        <v>0</v>
      </c>
      <c r="I173" s="8">
        <f t="shared" si="115"/>
        <v>0</v>
      </c>
      <c r="J173" s="8">
        <f t="shared" ref="J173:O175" si="116">J178+J188</f>
        <v>321090.14</v>
      </c>
      <c r="K173" s="8">
        <f t="shared" si="116"/>
        <v>64946.95</v>
      </c>
      <c r="L173" s="8">
        <f>L178+L188+L193</f>
        <v>18009.21</v>
      </c>
      <c r="M173" s="8">
        <f t="shared" si="116"/>
        <v>0</v>
      </c>
      <c r="N173" s="8">
        <f t="shared" si="116"/>
        <v>0</v>
      </c>
      <c r="O173" s="8">
        <f t="shared" si="116"/>
        <v>0</v>
      </c>
      <c r="P173" s="8">
        <f t="shared" ref="P173:T176" si="117">P178+P188</f>
        <v>0</v>
      </c>
      <c r="Q173" s="8">
        <f t="shared" si="117"/>
        <v>0</v>
      </c>
      <c r="R173" s="8">
        <f t="shared" si="117"/>
        <v>0</v>
      </c>
      <c r="S173" s="8">
        <f t="shared" si="117"/>
        <v>0</v>
      </c>
      <c r="T173" s="8">
        <f t="shared" si="117"/>
        <v>0</v>
      </c>
    </row>
    <row r="174" spans="1:20">
      <c r="A174" s="112"/>
      <c r="B174" s="114"/>
      <c r="C174" s="25" t="s">
        <v>13</v>
      </c>
      <c r="D174" s="7">
        <f t="shared" si="90"/>
        <v>0</v>
      </c>
      <c r="E174" s="8">
        <f t="shared" si="115"/>
        <v>0</v>
      </c>
      <c r="F174" s="8">
        <f t="shared" si="115"/>
        <v>0</v>
      </c>
      <c r="G174" s="8">
        <f t="shared" si="115"/>
        <v>0</v>
      </c>
      <c r="H174" s="8">
        <f t="shared" si="115"/>
        <v>0</v>
      </c>
      <c r="I174" s="8">
        <f t="shared" si="115"/>
        <v>0</v>
      </c>
      <c r="J174" s="8">
        <f t="shared" si="116"/>
        <v>0</v>
      </c>
      <c r="K174" s="8">
        <f t="shared" si="116"/>
        <v>0</v>
      </c>
      <c r="L174" s="8">
        <f t="shared" si="116"/>
        <v>0</v>
      </c>
      <c r="M174" s="8">
        <f t="shared" si="116"/>
        <v>0</v>
      </c>
      <c r="N174" s="8">
        <f t="shared" si="116"/>
        <v>0</v>
      </c>
      <c r="O174" s="8">
        <f t="shared" si="116"/>
        <v>0</v>
      </c>
      <c r="P174" s="8">
        <f t="shared" si="117"/>
        <v>0</v>
      </c>
      <c r="Q174" s="8">
        <f t="shared" si="117"/>
        <v>0</v>
      </c>
      <c r="R174" s="8">
        <f t="shared" si="117"/>
        <v>0</v>
      </c>
      <c r="S174" s="8">
        <f t="shared" si="117"/>
        <v>0</v>
      </c>
      <c r="T174" s="8">
        <f t="shared" si="117"/>
        <v>0</v>
      </c>
    </row>
    <row r="175" spans="1:20">
      <c r="A175" s="112"/>
      <c r="B175" s="114"/>
      <c r="C175" s="25" t="s">
        <v>14</v>
      </c>
      <c r="D175" s="7">
        <f t="shared" si="90"/>
        <v>633.44000000000005</v>
      </c>
      <c r="E175" s="8">
        <f t="shared" si="115"/>
        <v>0</v>
      </c>
      <c r="F175" s="8">
        <f t="shared" si="115"/>
        <v>0</v>
      </c>
      <c r="G175" s="8">
        <f t="shared" si="115"/>
        <v>0</v>
      </c>
      <c r="H175" s="8">
        <f t="shared" si="115"/>
        <v>0</v>
      </c>
      <c r="I175" s="8">
        <f t="shared" si="115"/>
        <v>0</v>
      </c>
      <c r="J175" s="8">
        <f t="shared" si="116"/>
        <v>315.66000000000003</v>
      </c>
      <c r="K175" s="8">
        <f>K180+K190+K185</f>
        <v>317.78000000000003</v>
      </c>
      <c r="L175" s="8">
        <f t="shared" si="116"/>
        <v>0</v>
      </c>
      <c r="M175" s="8">
        <f t="shared" si="116"/>
        <v>0</v>
      </c>
      <c r="N175" s="8">
        <f t="shared" si="116"/>
        <v>0</v>
      </c>
      <c r="O175" s="8">
        <f t="shared" si="116"/>
        <v>0</v>
      </c>
      <c r="P175" s="8">
        <f t="shared" si="117"/>
        <v>0</v>
      </c>
      <c r="Q175" s="8">
        <f t="shared" si="117"/>
        <v>0</v>
      </c>
      <c r="R175" s="8">
        <f t="shared" si="117"/>
        <v>0</v>
      </c>
      <c r="S175" s="8">
        <f t="shared" si="117"/>
        <v>0</v>
      </c>
      <c r="T175" s="8">
        <f t="shared" si="117"/>
        <v>0</v>
      </c>
    </row>
    <row r="176" spans="1:20" ht="45">
      <c r="A176" s="112"/>
      <c r="B176" s="115"/>
      <c r="C176" s="25" t="s">
        <v>40</v>
      </c>
      <c r="D176" s="7">
        <f t="shared" si="90"/>
        <v>0</v>
      </c>
      <c r="E176" s="8">
        <f t="shared" si="115"/>
        <v>0</v>
      </c>
      <c r="F176" s="8">
        <f t="shared" si="115"/>
        <v>0</v>
      </c>
      <c r="G176" s="8">
        <f t="shared" si="115"/>
        <v>0</v>
      </c>
      <c r="H176" s="8">
        <f t="shared" si="115"/>
        <v>0</v>
      </c>
      <c r="I176" s="8">
        <f t="shared" si="115"/>
        <v>0</v>
      </c>
      <c r="J176" s="8">
        <f t="shared" ref="J176:O176" si="118">J181+J191</f>
        <v>0</v>
      </c>
      <c r="K176" s="8">
        <f t="shared" si="118"/>
        <v>0</v>
      </c>
      <c r="L176" s="8">
        <f t="shared" si="118"/>
        <v>0</v>
      </c>
      <c r="M176" s="8">
        <f t="shared" si="118"/>
        <v>0</v>
      </c>
      <c r="N176" s="8">
        <f t="shared" si="118"/>
        <v>0</v>
      </c>
      <c r="O176" s="8">
        <f t="shared" si="118"/>
        <v>0</v>
      </c>
      <c r="P176" s="8">
        <f t="shared" si="117"/>
        <v>0</v>
      </c>
      <c r="Q176" s="8">
        <f t="shared" si="117"/>
        <v>0</v>
      </c>
      <c r="R176" s="8">
        <f t="shared" si="117"/>
        <v>0</v>
      </c>
      <c r="S176" s="8">
        <f t="shared" si="117"/>
        <v>0</v>
      </c>
      <c r="T176" s="8">
        <f t="shared" si="117"/>
        <v>0</v>
      </c>
    </row>
    <row r="177" spans="1:20">
      <c r="A177" s="74" t="s">
        <v>80</v>
      </c>
      <c r="B177" s="77" t="s">
        <v>89</v>
      </c>
      <c r="C177" s="25" t="s">
        <v>5</v>
      </c>
      <c r="D177" s="7">
        <f t="shared" si="90"/>
        <v>584.51</v>
      </c>
      <c r="E177" s="10">
        <f>SUM(E178:E181)</f>
        <v>0</v>
      </c>
      <c r="F177" s="10">
        <f t="shared" ref="F177:O177" si="119">SUM(F178:F181)</f>
        <v>0</v>
      </c>
      <c r="G177" s="10">
        <f t="shared" si="119"/>
        <v>0</v>
      </c>
      <c r="H177" s="10">
        <f t="shared" si="119"/>
        <v>0</v>
      </c>
      <c r="I177" s="10">
        <f t="shared" si="119"/>
        <v>0</v>
      </c>
      <c r="J177" s="10">
        <f t="shared" si="119"/>
        <v>315.66000000000003</v>
      </c>
      <c r="K177" s="10">
        <f t="shared" si="119"/>
        <v>268.85000000000002</v>
      </c>
      <c r="L177" s="10">
        <f t="shared" si="119"/>
        <v>0</v>
      </c>
      <c r="M177" s="10">
        <f t="shared" si="119"/>
        <v>0</v>
      </c>
      <c r="N177" s="10">
        <f t="shared" si="119"/>
        <v>0</v>
      </c>
      <c r="O177" s="10">
        <f t="shared" si="119"/>
        <v>0</v>
      </c>
      <c r="P177" s="10">
        <f>SUM(P178:P181)</f>
        <v>0</v>
      </c>
      <c r="Q177" s="10">
        <f>SUM(Q178:Q181)</f>
        <v>0</v>
      </c>
      <c r="R177" s="10">
        <f>SUM(R178:R181)</f>
        <v>0</v>
      </c>
      <c r="S177" s="10">
        <f>SUM(S178:S181)</f>
        <v>0</v>
      </c>
      <c r="T177" s="10">
        <f>SUM(T178:T181)</f>
        <v>0</v>
      </c>
    </row>
    <row r="178" spans="1:20">
      <c r="A178" s="75"/>
      <c r="B178" s="78"/>
      <c r="C178" s="25" t="s">
        <v>12</v>
      </c>
      <c r="D178" s="7">
        <f t="shared" si="90"/>
        <v>0</v>
      </c>
      <c r="E178" s="12">
        <f t="shared" ref="E178:O178" si="120">E193</f>
        <v>0</v>
      </c>
      <c r="F178" s="12">
        <f t="shared" si="120"/>
        <v>0</v>
      </c>
      <c r="G178" s="12">
        <f t="shared" si="120"/>
        <v>0</v>
      </c>
      <c r="H178" s="12">
        <f t="shared" si="120"/>
        <v>0</v>
      </c>
      <c r="I178" s="12">
        <f t="shared" si="120"/>
        <v>0</v>
      </c>
      <c r="J178" s="17">
        <v>0</v>
      </c>
      <c r="K178" s="17">
        <v>0</v>
      </c>
      <c r="L178" s="17">
        <v>0</v>
      </c>
      <c r="M178" s="12">
        <f t="shared" si="120"/>
        <v>0</v>
      </c>
      <c r="N178" s="12">
        <f t="shared" si="120"/>
        <v>0</v>
      </c>
      <c r="O178" s="12">
        <f t="shared" si="120"/>
        <v>0</v>
      </c>
      <c r="P178" s="12">
        <f t="shared" ref="P178:T181" si="121">P193</f>
        <v>0</v>
      </c>
      <c r="Q178" s="12">
        <f t="shared" si="121"/>
        <v>0</v>
      </c>
      <c r="R178" s="12">
        <f t="shared" si="121"/>
        <v>0</v>
      </c>
      <c r="S178" s="12">
        <f t="shared" si="121"/>
        <v>0</v>
      </c>
      <c r="T178" s="12">
        <f t="shared" si="121"/>
        <v>0</v>
      </c>
    </row>
    <row r="179" spans="1:20">
      <c r="A179" s="75"/>
      <c r="B179" s="78"/>
      <c r="C179" s="25" t="s">
        <v>13</v>
      </c>
      <c r="D179" s="7">
        <f t="shared" si="90"/>
        <v>0</v>
      </c>
      <c r="E179" s="12">
        <f t="shared" ref="E179:O179" si="122">E194</f>
        <v>0</v>
      </c>
      <c r="F179" s="12">
        <f t="shared" si="122"/>
        <v>0</v>
      </c>
      <c r="G179" s="12">
        <f t="shared" si="122"/>
        <v>0</v>
      </c>
      <c r="H179" s="12">
        <f t="shared" si="122"/>
        <v>0</v>
      </c>
      <c r="I179" s="12">
        <f t="shared" si="122"/>
        <v>0</v>
      </c>
      <c r="J179" s="12">
        <f t="shared" si="122"/>
        <v>0</v>
      </c>
      <c r="K179" s="12">
        <f t="shared" si="122"/>
        <v>0</v>
      </c>
      <c r="L179" s="12">
        <f t="shared" si="122"/>
        <v>0</v>
      </c>
      <c r="M179" s="12">
        <f t="shared" si="122"/>
        <v>0</v>
      </c>
      <c r="N179" s="12">
        <f t="shared" si="122"/>
        <v>0</v>
      </c>
      <c r="O179" s="12">
        <f t="shared" si="122"/>
        <v>0</v>
      </c>
      <c r="P179" s="12">
        <f t="shared" si="121"/>
        <v>0</v>
      </c>
      <c r="Q179" s="12">
        <f t="shared" si="121"/>
        <v>0</v>
      </c>
      <c r="R179" s="12">
        <f t="shared" si="121"/>
        <v>0</v>
      </c>
      <c r="S179" s="12">
        <f t="shared" si="121"/>
        <v>0</v>
      </c>
      <c r="T179" s="12">
        <f t="shared" si="121"/>
        <v>0</v>
      </c>
    </row>
    <row r="180" spans="1:20">
      <c r="A180" s="75"/>
      <c r="B180" s="78"/>
      <c r="C180" s="25" t="s">
        <v>14</v>
      </c>
      <c r="D180" s="7">
        <f t="shared" si="90"/>
        <v>584.51</v>
      </c>
      <c r="E180" s="12">
        <f t="shared" ref="E180:O180" si="123">E195</f>
        <v>0</v>
      </c>
      <c r="F180" s="12">
        <f t="shared" si="123"/>
        <v>0</v>
      </c>
      <c r="G180" s="12">
        <f t="shared" si="123"/>
        <v>0</v>
      </c>
      <c r="H180" s="12">
        <f t="shared" si="123"/>
        <v>0</v>
      </c>
      <c r="I180" s="12">
        <f t="shared" si="123"/>
        <v>0</v>
      </c>
      <c r="J180" s="12">
        <v>315.66000000000003</v>
      </c>
      <c r="K180" s="12">
        <v>268.85000000000002</v>
      </c>
      <c r="L180" s="28">
        <v>0</v>
      </c>
      <c r="M180" s="12">
        <f t="shared" si="123"/>
        <v>0</v>
      </c>
      <c r="N180" s="12">
        <f t="shared" si="123"/>
        <v>0</v>
      </c>
      <c r="O180" s="12">
        <f t="shared" si="123"/>
        <v>0</v>
      </c>
      <c r="P180" s="12">
        <f t="shared" si="121"/>
        <v>0</v>
      </c>
      <c r="Q180" s="12">
        <f t="shared" si="121"/>
        <v>0</v>
      </c>
      <c r="R180" s="12">
        <f t="shared" si="121"/>
        <v>0</v>
      </c>
      <c r="S180" s="12">
        <f t="shared" si="121"/>
        <v>0</v>
      </c>
      <c r="T180" s="12">
        <f t="shared" si="121"/>
        <v>0</v>
      </c>
    </row>
    <row r="181" spans="1:20" ht="49.15" customHeight="1">
      <c r="A181" s="76"/>
      <c r="B181" s="79"/>
      <c r="C181" s="25" t="s">
        <v>40</v>
      </c>
      <c r="D181" s="7">
        <f t="shared" si="90"/>
        <v>0</v>
      </c>
      <c r="E181" s="12">
        <f t="shared" ref="E181:O181" si="124">E196</f>
        <v>0</v>
      </c>
      <c r="F181" s="12">
        <f t="shared" si="124"/>
        <v>0</v>
      </c>
      <c r="G181" s="12">
        <f t="shared" si="124"/>
        <v>0</v>
      </c>
      <c r="H181" s="12">
        <f t="shared" si="124"/>
        <v>0</v>
      </c>
      <c r="I181" s="12">
        <f t="shared" si="124"/>
        <v>0</v>
      </c>
      <c r="J181" s="12">
        <f t="shared" si="124"/>
        <v>0</v>
      </c>
      <c r="K181" s="12">
        <f t="shared" si="124"/>
        <v>0</v>
      </c>
      <c r="L181" s="12">
        <f t="shared" si="124"/>
        <v>0</v>
      </c>
      <c r="M181" s="12">
        <f t="shared" si="124"/>
        <v>0</v>
      </c>
      <c r="N181" s="12">
        <f t="shared" si="124"/>
        <v>0</v>
      </c>
      <c r="O181" s="12">
        <f t="shared" si="124"/>
        <v>0</v>
      </c>
      <c r="P181" s="12">
        <f t="shared" si="121"/>
        <v>0</v>
      </c>
      <c r="Q181" s="12">
        <f t="shared" si="121"/>
        <v>0</v>
      </c>
      <c r="R181" s="12">
        <f t="shared" si="121"/>
        <v>0</v>
      </c>
      <c r="S181" s="12">
        <f t="shared" si="121"/>
        <v>0</v>
      </c>
      <c r="T181" s="12">
        <f t="shared" si="121"/>
        <v>0</v>
      </c>
    </row>
    <row r="182" spans="1:20" ht="15.75" customHeight="1">
      <c r="A182" s="74" t="s">
        <v>90</v>
      </c>
      <c r="B182" s="77" t="s">
        <v>93</v>
      </c>
      <c r="C182" s="25" t="s">
        <v>5</v>
      </c>
      <c r="D182" s="7">
        <f t="shared" si="90"/>
        <v>48.93</v>
      </c>
      <c r="E182" s="10">
        <f t="shared" ref="E182:O182" si="125">E183+E184+E185+E186</f>
        <v>0</v>
      </c>
      <c r="F182" s="10">
        <f t="shared" si="125"/>
        <v>0</v>
      </c>
      <c r="G182" s="10">
        <f t="shared" si="125"/>
        <v>0</v>
      </c>
      <c r="H182" s="10">
        <f t="shared" si="125"/>
        <v>0</v>
      </c>
      <c r="I182" s="10">
        <f t="shared" si="125"/>
        <v>0</v>
      </c>
      <c r="J182" s="10">
        <f t="shared" si="125"/>
        <v>0</v>
      </c>
      <c r="K182" s="10">
        <f>K183+K184+K185+K186</f>
        <v>48.93</v>
      </c>
      <c r="L182" s="10">
        <f t="shared" si="125"/>
        <v>0</v>
      </c>
      <c r="M182" s="10">
        <f t="shared" si="125"/>
        <v>0</v>
      </c>
      <c r="N182" s="10">
        <f t="shared" si="125"/>
        <v>0</v>
      </c>
      <c r="O182" s="10">
        <f t="shared" si="125"/>
        <v>0</v>
      </c>
      <c r="P182" s="10">
        <f>P183+P184+P185+P186</f>
        <v>0</v>
      </c>
      <c r="Q182" s="10">
        <f>Q183+Q184+Q185+Q186</f>
        <v>0</v>
      </c>
      <c r="R182" s="10">
        <f>R183+R184+R185+R186</f>
        <v>0</v>
      </c>
      <c r="S182" s="10">
        <f>S183+S184+S185+S186</f>
        <v>0</v>
      </c>
      <c r="T182" s="10">
        <f>T183+T184+T185+T186</f>
        <v>0</v>
      </c>
    </row>
    <row r="183" spans="1:20" ht="15.75" customHeight="1">
      <c r="A183" s="75"/>
      <c r="B183" s="78"/>
      <c r="C183" s="25" t="s">
        <v>12</v>
      </c>
      <c r="D183" s="7">
        <f t="shared" si="90"/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</row>
    <row r="184" spans="1:20" ht="14.25" customHeight="1">
      <c r="A184" s="75"/>
      <c r="B184" s="78"/>
      <c r="C184" s="25" t="s">
        <v>13</v>
      </c>
      <c r="D184" s="7">
        <f t="shared" si="90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</row>
    <row r="185" spans="1:20" ht="15.75" customHeight="1">
      <c r="A185" s="75"/>
      <c r="B185" s="78"/>
      <c r="C185" s="25" t="s">
        <v>14</v>
      </c>
      <c r="D185" s="7">
        <f t="shared" si="90"/>
        <v>48.93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48.93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</row>
    <row r="186" spans="1:20" ht="49.15" customHeight="1">
      <c r="A186" s="76"/>
      <c r="B186" s="79"/>
      <c r="C186" s="25" t="s">
        <v>40</v>
      </c>
      <c r="D186" s="7">
        <f t="shared" si="90"/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</row>
    <row r="187" spans="1:20" ht="15" customHeight="1">
      <c r="A187" s="74" t="s">
        <v>92</v>
      </c>
      <c r="B187" s="90" t="s">
        <v>38</v>
      </c>
      <c r="C187" s="2" t="s">
        <v>5</v>
      </c>
      <c r="D187" s="7">
        <f t="shared" si="90"/>
        <v>386037.09</v>
      </c>
      <c r="E187" s="10">
        <f t="shared" ref="E187:O187" si="126">E188+E189+E190+E191</f>
        <v>0</v>
      </c>
      <c r="F187" s="10">
        <f t="shared" si="126"/>
        <v>0</v>
      </c>
      <c r="G187" s="10">
        <f t="shared" si="126"/>
        <v>0</v>
      </c>
      <c r="H187" s="10">
        <f t="shared" si="126"/>
        <v>0</v>
      </c>
      <c r="I187" s="10">
        <f t="shared" si="126"/>
        <v>0</v>
      </c>
      <c r="J187" s="10">
        <f t="shared" si="126"/>
        <v>321090.14</v>
      </c>
      <c r="K187" s="10">
        <f t="shared" si="126"/>
        <v>64946.95</v>
      </c>
      <c r="L187" s="10">
        <f t="shared" si="126"/>
        <v>0</v>
      </c>
      <c r="M187" s="10">
        <f t="shared" si="126"/>
        <v>0</v>
      </c>
      <c r="N187" s="10">
        <f t="shared" si="126"/>
        <v>0</v>
      </c>
      <c r="O187" s="10">
        <f t="shared" si="126"/>
        <v>0</v>
      </c>
      <c r="P187" s="10">
        <f>P188+P189+P190+P191</f>
        <v>0</v>
      </c>
      <c r="Q187" s="10">
        <f>Q188+Q189+Q190+Q191</f>
        <v>0</v>
      </c>
      <c r="R187" s="10">
        <f>R188+R189+R190+R191</f>
        <v>0</v>
      </c>
      <c r="S187" s="10">
        <f>S188+S189+S190+S191</f>
        <v>0</v>
      </c>
      <c r="T187" s="10">
        <f>T188+T189+T190+T191</f>
        <v>0</v>
      </c>
    </row>
    <row r="188" spans="1:20">
      <c r="A188" s="75"/>
      <c r="B188" s="91"/>
      <c r="C188" s="3" t="s">
        <v>12</v>
      </c>
      <c r="D188" s="7">
        <f t="shared" si="90"/>
        <v>386037.09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321090.14</v>
      </c>
      <c r="K188" s="12">
        <v>64946.95</v>
      </c>
      <c r="L188" s="28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</row>
    <row r="189" spans="1:20">
      <c r="A189" s="75"/>
      <c r="B189" s="91"/>
      <c r="C189" s="3" t="s">
        <v>13</v>
      </c>
      <c r="D189" s="7">
        <f t="shared" si="90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</row>
    <row r="190" spans="1:20">
      <c r="A190" s="75"/>
      <c r="B190" s="91"/>
      <c r="C190" s="3" t="s">
        <v>14</v>
      </c>
      <c r="D190" s="7">
        <f t="shared" si="90"/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</row>
    <row r="191" spans="1:20" ht="57" customHeight="1">
      <c r="A191" s="76"/>
      <c r="B191" s="92"/>
      <c r="C191" s="25" t="s">
        <v>40</v>
      </c>
      <c r="D191" s="7">
        <f t="shared" si="90"/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</row>
    <row r="192" spans="1:20">
      <c r="A192" s="74" t="s">
        <v>95</v>
      </c>
      <c r="B192" s="90" t="s">
        <v>94</v>
      </c>
      <c r="C192" s="27" t="s">
        <v>5</v>
      </c>
      <c r="D192" s="7">
        <f t="shared" si="90"/>
        <v>18009.21</v>
      </c>
      <c r="E192" s="10">
        <f t="shared" ref="E192:O192" si="127">E193+E194+E195+E196</f>
        <v>0</v>
      </c>
      <c r="F192" s="10">
        <f t="shared" si="127"/>
        <v>0</v>
      </c>
      <c r="G192" s="10">
        <f t="shared" si="127"/>
        <v>0</v>
      </c>
      <c r="H192" s="10">
        <f t="shared" si="127"/>
        <v>0</v>
      </c>
      <c r="I192" s="10">
        <f t="shared" si="127"/>
        <v>0</v>
      </c>
      <c r="J192" s="10">
        <f t="shared" si="127"/>
        <v>0</v>
      </c>
      <c r="K192" s="10">
        <f t="shared" si="127"/>
        <v>0</v>
      </c>
      <c r="L192" s="10">
        <f t="shared" si="127"/>
        <v>18009.21</v>
      </c>
      <c r="M192" s="10">
        <f t="shared" si="127"/>
        <v>0</v>
      </c>
      <c r="N192" s="10">
        <f t="shared" si="127"/>
        <v>0</v>
      </c>
      <c r="O192" s="10">
        <f t="shared" si="127"/>
        <v>0</v>
      </c>
      <c r="P192" s="10">
        <f>P193+P194+P195+P196</f>
        <v>0</v>
      </c>
      <c r="Q192" s="10">
        <f>Q193+Q194+Q195+Q196</f>
        <v>0</v>
      </c>
      <c r="R192" s="10">
        <f>R193+R194+R195+R196</f>
        <v>0</v>
      </c>
      <c r="S192" s="10">
        <f>S193+S194+S195+S196</f>
        <v>0</v>
      </c>
      <c r="T192" s="10">
        <f>T193+T194+T195+T196</f>
        <v>0</v>
      </c>
    </row>
    <row r="193" spans="1:20" ht="37.5" customHeight="1">
      <c r="A193" s="75"/>
      <c r="B193" s="91"/>
      <c r="C193" s="26" t="s">
        <v>12</v>
      </c>
      <c r="D193" s="7">
        <f t="shared" si="90"/>
        <v>18009.21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28">
        <v>18009.21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</row>
    <row r="194" spans="1:20">
      <c r="A194" s="75"/>
      <c r="B194" s="91"/>
      <c r="C194" s="26" t="s">
        <v>13</v>
      </c>
      <c r="D194" s="7">
        <f t="shared" si="90"/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</row>
    <row r="195" spans="1:20">
      <c r="A195" s="75"/>
      <c r="B195" s="91"/>
      <c r="C195" s="26" t="s">
        <v>14</v>
      </c>
      <c r="D195" s="7">
        <f t="shared" si="90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</row>
    <row r="196" spans="1:20" ht="78.75" customHeight="1">
      <c r="A196" s="76"/>
      <c r="B196" s="92"/>
      <c r="C196" s="25" t="s">
        <v>40</v>
      </c>
      <c r="D196" s="7">
        <f t="shared" si="90"/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</row>
  </sheetData>
  <mergeCells count="84">
    <mergeCell ref="A4:T4"/>
    <mergeCell ref="A5:T5"/>
    <mergeCell ref="B192:B196"/>
    <mergeCell ref="A192:A196"/>
    <mergeCell ref="B182:B186"/>
    <mergeCell ref="B122:B126"/>
    <mergeCell ref="A172:A176"/>
    <mergeCell ref="B172:B176"/>
    <mergeCell ref="B157:B161"/>
    <mergeCell ref="A187:A191"/>
    <mergeCell ref="B62:B66"/>
    <mergeCell ref="B8:B9"/>
    <mergeCell ref="R1:T1"/>
    <mergeCell ref="B87:B91"/>
    <mergeCell ref="A87:A91"/>
    <mergeCell ref="A32:A36"/>
    <mergeCell ref="B32:B36"/>
    <mergeCell ref="D8:O8"/>
    <mergeCell ref="B22:B26"/>
    <mergeCell ref="A27:A31"/>
    <mergeCell ref="R2:T2"/>
    <mergeCell ref="B42:B46"/>
    <mergeCell ref="B11:B16"/>
    <mergeCell ref="B27:B31"/>
    <mergeCell ref="A8:A9"/>
    <mergeCell ref="A37:A41"/>
    <mergeCell ref="A17:A21"/>
    <mergeCell ref="B17:B21"/>
    <mergeCell ref="F6:G6"/>
    <mergeCell ref="A57:A61"/>
    <mergeCell ref="B107:B111"/>
    <mergeCell ref="B97:B101"/>
    <mergeCell ref="B57:B61"/>
    <mergeCell ref="B67:B71"/>
    <mergeCell ref="B37:B41"/>
    <mergeCell ref="A92:A96"/>
    <mergeCell ref="A47:A51"/>
    <mergeCell ref="A22:A26"/>
    <mergeCell ref="A42:A46"/>
    <mergeCell ref="B47:B51"/>
    <mergeCell ref="B52:B56"/>
    <mergeCell ref="A52:A56"/>
    <mergeCell ref="A117:A121"/>
    <mergeCell ref="A67:A71"/>
    <mergeCell ref="A132:A136"/>
    <mergeCell ref="B72:B76"/>
    <mergeCell ref="B92:B96"/>
    <mergeCell ref="A102:A106"/>
    <mergeCell ref="A122:A126"/>
    <mergeCell ref="B132:B136"/>
    <mergeCell ref="A112:A116"/>
    <mergeCell ref="A72:A76"/>
    <mergeCell ref="B187:B191"/>
    <mergeCell ref="A127:A131"/>
    <mergeCell ref="B127:B131"/>
    <mergeCell ref="A167:A171"/>
    <mergeCell ref="B167:B171"/>
    <mergeCell ref="B162:B166"/>
    <mergeCell ref="A162:A166"/>
    <mergeCell ref="B152:B156"/>
    <mergeCell ref="B147:B151"/>
    <mergeCell ref="A147:A151"/>
    <mergeCell ref="A142:A146"/>
    <mergeCell ref="B142:B146"/>
    <mergeCell ref="A137:A141"/>
    <mergeCell ref="B137:B141"/>
    <mergeCell ref="A152:A156"/>
    <mergeCell ref="A182:A186"/>
    <mergeCell ref="Q3:T3"/>
    <mergeCell ref="A177:A181"/>
    <mergeCell ref="B177:B181"/>
    <mergeCell ref="A77:A81"/>
    <mergeCell ref="B77:B81"/>
    <mergeCell ref="A157:A161"/>
    <mergeCell ref="C8:C9"/>
    <mergeCell ref="B117:B121"/>
    <mergeCell ref="B82:B86"/>
    <mergeCell ref="A11:A16"/>
    <mergeCell ref="A97:A101"/>
    <mergeCell ref="A82:A86"/>
    <mergeCell ref="A107:A111"/>
    <mergeCell ref="B102:B106"/>
    <mergeCell ref="A62:A66"/>
    <mergeCell ref="B112:B116"/>
  </mergeCells>
  <phoneticPr fontId="6" type="noConversion"/>
  <pageMargins left="0.31496062992125984" right="0.31496062992125984" top="0.39370078740157483" bottom="0.19685039370078741" header="0.31496062992125984" footer="0.31496062992125984"/>
  <pageSetup paperSize="9" scale="36" fitToHeight="100" orientation="portrait" r:id="rId1"/>
  <rowBreaks count="5" manualBreakCount="5">
    <brk id="46" max="19" man="1"/>
    <brk id="76" max="19" man="1"/>
    <brk id="106" max="19" man="1"/>
    <brk id="131" max="19" man="1"/>
    <brk id="171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5"/>
  <sheetViews>
    <sheetView tabSelected="1" topLeftCell="C1" zoomScale="70" zoomScaleNormal="70" workbookViewId="0">
      <selection activeCell="V11" sqref="V11"/>
    </sheetView>
  </sheetViews>
  <sheetFormatPr defaultRowHeight="15"/>
  <cols>
    <col min="1" max="1" width="8.28515625" customWidth="1"/>
    <col min="2" max="2" width="48.7109375" customWidth="1"/>
    <col min="3" max="3" width="25.85546875" customWidth="1"/>
    <col min="5" max="5" width="9.85546875" customWidth="1"/>
    <col min="6" max="6" width="10.5703125" customWidth="1"/>
    <col min="7" max="7" width="12" customWidth="1"/>
    <col min="8" max="8" width="11" customWidth="1"/>
    <col min="9" max="9" width="14" customWidth="1"/>
    <col min="10" max="10" width="15.85546875" customWidth="1"/>
    <col min="11" max="11" width="10.85546875" customWidth="1"/>
    <col min="12" max="12" width="13.140625" customWidth="1"/>
    <col min="13" max="13" width="13.5703125" customWidth="1"/>
    <col min="14" max="14" width="13" customWidth="1"/>
    <col min="15" max="15" width="10.85546875" customWidth="1"/>
    <col min="16" max="16" width="10.7109375" customWidth="1"/>
    <col min="17" max="18" width="10.85546875" customWidth="1"/>
    <col min="19" max="19" width="11.140625" customWidth="1"/>
    <col min="20" max="20" width="10.85546875" customWidth="1"/>
    <col min="21" max="21" width="12.42578125" customWidth="1"/>
    <col min="22" max="22" width="10.7109375" customWidth="1"/>
    <col min="23" max="23" width="11.140625" customWidth="1"/>
  </cols>
  <sheetData>
    <row r="1" spans="1:23" ht="15" customHeight="1">
      <c r="A1" s="37"/>
      <c r="B1" s="38"/>
      <c r="C1" s="39"/>
      <c r="G1" s="40"/>
      <c r="H1" s="40"/>
      <c r="I1" s="40"/>
      <c r="J1" s="40"/>
      <c r="K1" s="41"/>
      <c r="L1" s="40"/>
      <c r="M1" s="40"/>
      <c r="S1" s="156" t="s">
        <v>184</v>
      </c>
      <c r="T1" s="156"/>
      <c r="U1" s="156"/>
      <c r="V1" s="156"/>
      <c r="W1" s="156"/>
    </row>
    <row r="2" spans="1:23" ht="18.75">
      <c r="A2" s="42"/>
      <c r="B2" s="38"/>
      <c r="C2" s="39"/>
      <c r="G2" s="40"/>
      <c r="H2" s="40"/>
      <c r="I2" s="40"/>
      <c r="J2" s="40"/>
      <c r="K2" s="41"/>
      <c r="L2" s="40"/>
      <c r="M2" s="40"/>
      <c r="S2" s="1"/>
      <c r="T2" s="116" t="s">
        <v>185</v>
      </c>
      <c r="U2" s="116"/>
      <c r="V2" s="116"/>
      <c r="W2" s="116"/>
    </row>
    <row r="3" spans="1:23" ht="20.25">
      <c r="A3" s="117" t="s">
        <v>110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</row>
    <row r="4" spans="1:23" ht="20.25">
      <c r="A4" s="117" t="s">
        <v>111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</row>
    <row r="5" spans="1:23" ht="15.75">
      <c r="A5" s="43"/>
      <c r="B5" s="38"/>
      <c r="C5" s="39"/>
      <c r="G5" s="40"/>
      <c r="H5" s="40"/>
      <c r="I5" s="40"/>
      <c r="J5" s="40"/>
      <c r="K5" s="41"/>
      <c r="L5" s="40"/>
      <c r="M5" s="40"/>
    </row>
    <row r="6" spans="1:23" ht="15.75">
      <c r="A6" s="118" t="s">
        <v>1</v>
      </c>
      <c r="B6" s="119" t="s">
        <v>112</v>
      </c>
      <c r="C6" s="120" t="s">
        <v>113</v>
      </c>
      <c r="D6" s="120" t="s">
        <v>114</v>
      </c>
      <c r="E6" s="120"/>
      <c r="F6" s="120"/>
      <c r="G6" s="121" t="s">
        <v>5</v>
      </c>
      <c r="H6" s="122">
        <v>2015</v>
      </c>
      <c r="I6" s="122">
        <v>2016</v>
      </c>
      <c r="J6" s="122">
        <v>2017</v>
      </c>
      <c r="K6" s="123">
        <v>2018</v>
      </c>
      <c r="L6" s="122">
        <v>2019</v>
      </c>
      <c r="M6" s="122">
        <v>2020</v>
      </c>
      <c r="N6" s="122">
        <v>2021</v>
      </c>
      <c r="O6" s="122">
        <v>2022</v>
      </c>
      <c r="P6" s="122">
        <v>2023</v>
      </c>
      <c r="Q6" s="122">
        <v>2024</v>
      </c>
      <c r="R6" s="122">
        <v>2025</v>
      </c>
      <c r="S6" s="122">
        <v>2026</v>
      </c>
      <c r="T6" s="122">
        <v>2027</v>
      </c>
      <c r="U6" s="122">
        <v>2028</v>
      </c>
      <c r="V6" s="122">
        <v>2029</v>
      </c>
      <c r="W6" s="122">
        <v>2030</v>
      </c>
    </row>
    <row r="7" spans="1:23">
      <c r="A7" s="118"/>
      <c r="B7" s="119"/>
      <c r="C7" s="120"/>
      <c r="D7" s="124" t="s">
        <v>115</v>
      </c>
      <c r="E7" s="120" t="s">
        <v>116</v>
      </c>
      <c r="F7" s="120" t="s">
        <v>117</v>
      </c>
      <c r="G7" s="121"/>
      <c r="H7" s="122"/>
      <c r="I7" s="122"/>
      <c r="J7" s="122"/>
      <c r="K7" s="123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</row>
    <row r="8" spans="1:23">
      <c r="A8" s="118"/>
      <c r="B8" s="119"/>
      <c r="C8" s="120"/>
      <c r="D8" s="124"/>
      <c r="E8" s="120"/>
      <c r="F8" s="120"/>
      <c r="G8" s="121"/>
      <c r="H8" s="122"/>
      <c r="I8" s="122"/>
      <c r="J8" s="122"/>
      <c r="K8" s="123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</row>
    <row r="9" spans="1:23" ht="15.75">
      <c r="A9" s="44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  <c r="G9" s="45">
        <f>F9+1</f>
        <v>7</v>
      </c>
      <c r="H9" s="45">
        <f t="shared" ref="H9:W9" si="0">G9+1</f>
        <v>8</v>
      </c>
      <c r="I9" s="45">
        <f t="shared" si="0"/>
        <v>9</v>
      </c>
      <c r="J9" s="45">
        <f t="shared" si="0"/>
        <v>10</v>
      </c>
      <c r="K9" s="45">
        <f t="shared" si="0"/>
        <v>11</v>
      </c>
      <c r="L9" s="45">
        <f t="shared" si="0"/>
        <v>12</v>
      </c>
      <c r="M9" s="45">
        <f t="shared" si="0"/>
        <v>13</v>
      </c>
      <c r="N9" s="45">
        <f t="shared" si="0"/>
        <v>14</v>
      </c>
      <c r="O9" s="45">
        <f t="shared" si="0"/>
        <v>15</v>
      </c>
      <c r="P9" s="45">
        <f t="shared" si="0"/>
        <v>16</v>
      </c>
      <c r="Q9" s="45">
        <f t="shared" si="0"/>
        <v>17</v>
      </c>
      <c r="R9" s="45">
        <f t="shared" si="0"/>
        <v>18</v>
      </c>
      <c r="S9" s="45">
        <f t="shared" si="0"/>
        <v>19</v>
      </c>
      <c r="T9" s="45">
        <f t="shared" si="0"/>
        <v>20</v>
      </c>
      <c r="U9" s="45">
        <f t="shared" si="0"/>
        <v>21</v>
      </c>
      <c r="V9" s="45">
        <f t="shared" si="0"/>
        <v>22</v>
      </c>
      <c r="W9" s="45">
        <f t="shared" si="0"/>
        <v>23</v>
      </c>
    </row>
    <row r="10" spans="1:23" ht="55.5" customHeight="1">
      <c r="A10" s="125"/>
      <c r="B10" s="128" t="s">
        <v>118</v>
      </c>
      <c r="C10" s="46" t="s">
        <v>119</v>
      </c>
      <c r="D10" s="47" t="s">
        <v>120</v>
      </c>
      <c r="E10" s="47" t="s">
        <v>121</v>
      </c>
      <c r="F10" s="47" t="s">
        <v>122</v>
      </c>
      <c r="G10" s="48">
        <f>SUM(H10:W10)</f>
        <v>421950.35822000005</v>
      </c>
      <c r="H10" s="49">
        <f>H11+H12</f>
        <v>98473.600000000006</v>
      </c>
      <c r="I10" s="49">
        <f>I11+I12</f>
        <v>56469.31</v>
      </c>
      <c r="J10" s="49">
        <f t="shared" ref="J10:W10" si="1">J11+J12</f>
        <v>24465.51</v>
      </c>
      <c r="K10" s="49">
        <f>K11+K12</f>
        <v>11077.029999999999</v>
      </c>
      <c r="L10" s="49">
        <f t="shared" si="1"/>
        <v>19993.309999999998</v>
      </c>
      <c r="M10" s="49">
        <f t="shared" si="1"/>
        <v>42455.8</v>
      </c>
      <c r="N10" s="49">
        <f t="shared" si="1"/>
        <v>24812.3</v>
      </c>
      <c r="O10" s="49">
        <f t="shared" si="1"/>
        <v>35690.370999999999</v>
      </c>
      <c r="P10" s="49">
        <f t="shared" si="1"/>
        <v>23144.198219999998</v>
      </c>
      <c r="Q10" s="49">
        <f t="shared" si="1"/>
        <v>21755.308000000005</v>
      </c>
      <c r="R10" s="49">
        <f t="shared" si="1"/>
        <v>10702.921</v>
      </c>
      <c r="S10" s="49">
        <f t="shared" si="1"/>
        <v>10582.140000000001</v>
      </c>
      <c r="T10" s="49">
        <f t="shared" si="1"/>
        <v>10582.140000000001</v>
      </c>
      <c r="U10" s="49">
        <f t="shared" si="1"/>
        <v>10582.140000000001</v>
      </c>
      <c r="V10" s="49">
        <f t="shared" si="1"/>
        <v>10582.140000000001</v>
      </c>
      <c r="W10" s="49">
        <f t="shared" si="1"/>
        <v>10582.140000000001</v>
      </c>
    </row>
    <row r="11" spans="1:23" ht="63" customHeight="1">
      <c r="A11" s="126"/>
      <c r="B11" s="129"/>
      <c r="C11" s="50" t="s">
        <v>123</v>
      </c>
      <c r="D11" s="47" t="s">
        <v>124</v>
      </c>
      <c r="E11" s="47" t="s">
        <v>125</v>
      </c>
      <c r="F11" s="47" t="s">
        <v>122</v>
      </c>
      <c r="G11" s="48">
        <f t="shared" ref="G11:G51" si="2">SUM(H11:W11)</f>
        <v>102313.58992999999</v>
      </c>
      <c r="H11" s="51">
        <f t="shared" ref="H11:W11" si="3">H15+H24+H39+H48</f>
        <v>5899.5</v>
      </c>
      <c r="I11" s="51">
        <f t="shared" si="3"/>
        <v>6867.25</v>
      </c>
      <c r="J11" s="51">
        <f t="shared" si="3"/>
        <v>6606.2</v>
      </c>
      <c r="K11" s="51">
        <f t="shared" si="3"/>
        <v>7139.41</v>
      </c>
      <c r="L11" s="51">
        <f t="shared" si="3"/>
        <v>13189.74</v>
      </c>
      <c r="M11" s="51">
        <f t="shared" si="3"/>
        <v>26277.55</v>
      </c>
      <c r="N11" s="51">
        <f t="shared" si="3"/>
        <v>15783.74</v>
      </c>
      <c r="O11" s="51">
        <f t="shared" si="3"/>
        <v>13572</v>
      </c>
      <c r="P11" s="51">
        <f t="shared" si="3"/>
        <v>3557.18993</v>
      </c>
      <c r="Q11" s="51">
        <f t="shared" si="3"/>
        <v>3421.01</v>
      </c>
      <c r="R11" s="51">
        <f t="shared" si="3"/>
        <v>0</v>
      </c>
      <c r="S11" s="51">
        <f t="shared" si="3"/>
        <v>0</v>
      </c>
      <c r="T11" s="51">
        <f t="shared" si="3"/>
        <v>0</v>
      </c>
      <c r="U11" s="51">
        <f t="shared" si="3"/>
        <v>0</v>
      </c>
      <c r="V11" s="51">
        <f t="shared" si="3"/>
        <v>0</v>
      </c>
      <c r="W11" s="51">
        <f t="shared" si="3"/>
        <v>0</v>
      </c>
    </row>
    <row r="12" spans="1:23" ht="63.75" customHeight="1">
      <c r="A12" s="127"/>
      <c r="B12" s="130"/>
      <c r="C12" s="50" t="s">
        <v>126</v>
      </c>
      <c r="D12" s="47" t="s">
        <v>127</v>
      </c>
      <c r="E12" s="47" t="s">
        <v>128</v>
      </c>
      <c r="F12" s="47" t="s">
        <v>122</v>
      </c>
      <c r="G12" s="48">
        <f t="shared" si="2"/>
        <v>319636.76829000009</v>
      </c>
      <c r="H12" s="51">
        <f t="shared" ref="H12:M12" si="4">H23+H45</f>
        <v>92574.1</v>
      </c>
      <c r="I12" s="51">
        <f t="shared" si="4"/>
        <v>49602.06</v>
      </c>
      <c r="J12" s="51">
        <f t="shared" si="4"/>
        <v>17859.309999999998</v>
      </c>
      <c r="K12" s="51">
        <f t="shared" si="4"/>
        <v>3937.62</v>
      </c>
      <c r="L12" s="51">
        <f t="shared" si="4"/>
        <v>6803.57</v>
      </c>
      <c r="M12" s="51">
        <f t="shared" si="4"/>
        <v>16178.25</v>
      </c>
      <c r="N12" s="51">
        <f t="shared" ref="N12:W12" si="5">N14+N23++N38+N45</f>
        <v>9028.56</v>
      </c>
      <c r="O12" s="51">
        <f t="shared" si="5"/>
        <v>22118.370999999999</v>
      </c>
      <c r="P12" s="51">
        <f t="shared" si="5"/>
        <v>19587.008289999998</v>
      </c>
      <c r="Q12" s="51">
        <f t="shared" si="5"/>
        <v>18334.298000000003</v>
      </c>
      <c r="R12" s="51">
        <f t="shared" si="5"/>
        <v>10702.921</v>
      </c>
      <c r="S12" s="51">
        <f t="shared" si="5"/>
        <v>10582.140000000001</v>
      </c>
      <c r="T12" s="51">
        <f t="shared" si="5"/>
        <v>10582.140000000001</v>
      </c>
      <c r="U12" s="51">
        <f t="shared" si="5"/>
        <v>10582.140000000001</v>
      </c>
      <c r="V12" s="51">
        <f t="shared" si="5"/>
        <v>10582.140000000001</v>
      </c>
      <c r="W12" s="51">
        <f t="shared" si="5"/>
        <v>10582.140000000001</v>
      </c>
    </row>
    <row r="13" spans="1:23" ht="33.75" customHeight="1">
      <c r="A13" s="131" t="s">
        <v>17</v>
      </c>
      <c r="B13" s="134" t="s">
        <v>129</v>
      </c>
      <c r="C13" s="52" t="s">
        <v>119</v>
      </c>
      <c r="D13" s="53"/>
      <c r="E13" s="53">
        <v>1003</v>
      </c>
      <c r="F13" s="53" t="s">
        <v>130</v>
      </c>
      <c r="G13" s="48">
        <f t="shared" si="2"/>
        <v>2992.862000000001</v>
      </c>
      <c r="H13" s="54">
        <f>H14+H15</f>
        <v>400</v>
      </c>
      <c r="I13" s="54">
        <f t="shared" ref="I13:R13" si="6">I14+I15</f>
        <v>400</v>
      </c>
      <c r="J13" s="54">
        <f t="shared" si="6"/>
        <v>200</v>
      </c>
      <c r="K13" s="54">
        <f t="shared" si="6"/>
        <v>200</v>
      </c>
      <c r="L13" s="54">
        <f t="shared" si="6"/>
        <v>200</v>
      </c>
      <c r="M13" s="54">
        <f t="shared" si="6"/>
        <v>238.23</v>
      </c>
      <c r="N13" s="54">
        <f t="shared" si="6"/>
        <v>230.57</v>
      </c>
      <c r="O13" s="54">
        <f t="shared" si="6"/>
        <v>265.20999999999998</v>
      </c>
      <c r="P13" s="54">
        <f t="shared" si="6"/>
        <v>85.147000000000006</v>
      </c>
      <c r="Q13" s="54">
        <f t="shared" si="6"/>
        <v>110.521</v>
      </c>
      <c r="R13" s="54">
        <f t="shared" si="6"/>
        <v>110.53400000000001</v>
      </c>
      <c r="S13" s="54">
        <f>S14+S15</f>
        <v>110.53</v>
      </c>
      <c r="T13" s="54">
        <f>T14+T15</f>
        <v>110.53</v>
      </c>
      <c r="U13" s="54">
        <f>U14+U15</f>
        <v>110.53</v>
      </c>
      <c r="V13" s="54">
        <f>V14+V15</f>
        <v>110.53</v>
      </c>
      <c r="W13" s="54">
        <f>W14+W15</f>
        <v>110.53</v>
      </c>
    </row>
    <row r="14" spans="1:23" ht="93" customHeight="1">
      <c r="A14" s="132"/>
      <c r="B14" s="134"/>
      <c r="C14" s="46" t="s">
        <v>126</v>
      </c>
      <c r="D14" s="47" t="s">
        <v>127</v>
      </c>
      <c r="E14" s="47">
        <v>1003</v>
      </c>
      <c r="F14" s="47" t="s">
        <v>130</v>
      </c>
      <c r="G14" s="48">
        <f t="shared" si="2"/>
        <v>1354.6319999999998</v>
      </c>
      <c r="H14" s="55">
        <f>H16</f>
        <v>0</v>
      </c>
      <c r="I14" s="55">
        <f t="shared" ref="I14:W15" si="7">I16</f>
        <v>0</v>
      </c>
      <c r="J14" s="55">
        <f t="shared" si="7"/>
        <v>0</v>
      </c>
      <c r="K14" s="55">
        <f t="shared" si="7"/>
        <v>0</v>
      </c>
      <c r="L14" s="55">
        <f t="shared" si="7"/>
        <v>0</v>
      </c>
      <c r="M14" s="55">
        <f t="shared" si="7"/>
        <v>0</v>
      </c>
      <c r="N14" s="55">
        <f t="shared" si="7"/>
        <v>230.57</v>
      </c>
      <c r="O14" s="55">
        <f t="shared" si="7"/>
        <v>265.20999999999998</v>
      </c>
      <c r="P14" s="55">
        <f t="shared" si="7"/>
        <v>85.147000000000006</v>
      </c>
      <c r="Q14" s="55">
        <f t="shared" si="7"/>
        <v>110.521</v>
      </c>
      <c r="R14" s="55">
        <f t="shared" si="7"/>
        <v>110.53400000000001</v>
      </c>
      <c r="S14" s="55">
        <f t="shared" si="7"/>
        <v>110.53</v>
      </c>
      <c r="T14" s="55">
        <f t="shared" si="7"/>
        <v>110.53</v>
      </c>
      <c r="U14" s="55">
        <f t="shared" si="7"/>
        <v>110.53</v>
      </c>
      <c r="V14" s="55">
        <f t="shared" si="7"/>
        <v>110.53</v>
      </c>
      <c r="W14" s="55">
        <f t="shared" si="7"/>
        <v>110.53</v>
      </c>
    </row>
    <row r="15" spans="1:23" ht="93" customHeight="1">
      <c r="A15" s="133"/>
      <c r="B15" s="134"/>
      <c r="C15" s="46" t="s">
        <v>123</v>
      </c>
      <c r="D15" s="47" t="s">
        <v>124</v>
      </c>
      <c r="E15" s="47">
        <v>1003</v>
      </c>
      <c r="F15" s="47" t="s">
        <v>130</v>
      </c>
      <c r="G15" s="48">
        <f t="shared" si="2"/>
        <v>1638.23</v>
      </c>
      <c r="H15" s="55">
        <f>H17</f>
        <v>400</v>
      </c>
      <c r="I15" s="55">
        <f t="shared" si="7"/>
        <v>400</v>
      </c>
      <c r="J15" s="55">
        <f t="shared" si="7"/>
        <v>200</v>
      </c>
      <c r="K15" s="55">
        <f t="shared" si="7"/>
        <v>200</v>
      </c>
      <c r="L15" s="55">
        <f t="shared" si="7"/>
        <v>200</v>
      </c>
      <c r="M15" s="55">
        <f>M17</f>
        <v>238.23</v>
      </c>
      <c r="N15" s="55">
        <f t="shared" si="7"/>
        <v>0</v>
      </c>
      <c r="O15" s="55">
        <f t="shared" si="7"/>
        <v>0</v>
      </c>
      <c r="P15" s="55">
        <f t="shared" si="7"/>
        <v>0</v>
      </c>
      <c r="Q15" s="55">
        <f t="shared" si="7"/>
        <v>0</v>
      </c>
      <c r="R15" s="55">
        <f t="shared" si="7"/>
        <v>0</v>
      </c>
      <c r="S15" s="55">
        <f t="shared" si="7"/>
        <v>0</v>
      </c>
      <c r="T15" s="55">
        <f t="shared" si="7"/>
        <v>0</v>
      </c>
      <c r="U15" s="55">
        <f t="shared" si="7"/>
        <v>0</v>
      </c>
      <c r="V15" s="55">
        <f t="shared" si="7"/>
        <v>0</v>
      </c>
      <c r="W15" s="55">
        <f t="shared" si="7"/>
        <v>0</v>
      </c>
    </row>
    <row r="16" spans="1:23" ht="91.5" customHeight="1">
      <c r="A16" s="135" t="s">
        <v>27</v>
      </c>
      <c r="B16" s="137" t="s">
        <v>131</v>
      </c>
      <c r="C16" s="56" t="s">
        <v>126</v>
      </c>
      <c r="D16" s="47" t="s">
        <v>127</v>
      </c>
      <c r="E16" s="47">
        <v>1003</v>
      </c>
      <c r="F16" s="47" t="s">
        <v>132</v>
      </c>
      <c r="G16" s="48">
        <f>SUM(H16:W16)</f>
        <v>1354.6319999999998</v>
      </c>
      <c r="H16" s="51">
        <f>H20</f>
        <v>0</v>
      </c>
      <c r="I16" s="51">
        <f t="shared" ref="I16:R16" si="8">I20</f>
        <v>0</v>
      </c>
      <c r="J16" s="51">
        <f t="shared" si="8"/>
        <v>0</v>
      </c>
      <c r="K16" s="51">
        <f t="shared" si="8"/>
        <v>0</v>
      </c>
      <c r="L16" s="51">
        <f t="shared" si="8"/>
        <v>0</v>
      </c>
      <c r="M16" s="51">
        <f>M20</f>
        <v>0</v>
      </c>
      <c r="N16" s="51">
        <f>N20</f>
        <v>230.57</v>
      </c>
      <c r="O16" s="51">
        <f t="shared" si="8"/>
        <v>265.20999999999998</v>
      </c>
      <c r="P16" s="51">
        <f t="shared" si="8"/>
        <v>85.147000000000006</v>
      </c>
      <c r="Q16" s="51">
        <f t="shared" si="8"/>
        <v>110.521</v>
      </c>
      <c r="R16" s="51">
        <f t="shared" si="8"/>
        <v>110.53400000000001</v>
      </c>
      <c r="S16" s="51">
        <f>S20</f>
        <v>110.53</v>
      </c>
      <c r="T16" s="51">
        <f>T20</f>
        <v>110.53</v>
      </c>
      <c r="U16" s="51">
        <f>U20</f>
        <v>110.53</v>
      </c>
      <c r="V16" s="51">
        <f>V20</f>
        <v>110.53</v>
      </c>
      <c r="W16" s="51">
        <f>W20</f>
        <v>110.53</v>
      </c>
    </row>
    <row r="17" spans="1:23" ht="90" customHeight="1">
      <c r="A17" s="136"/>
      <c r="B17" s="138"/>
      <c r="C17" s="57" t="s">
        <v>123</v>
      </c>
      <c r="D17" s="47" t="s">
        <v>124</v>
      </c>
      <c r="E17" s="47">
        <v>1003</v>
      </c>
      <c r="F17" s="47" t="s">
        <v>132</v>
      </c>
      <c r="G17" s="48">
        <f t="shared" si="2"/>
        <v>1638.23</v>
      </c>
      <c r="H17" s="51">
        <f>H18+H19+H21+H20</f>
        <v>400</v>
      </c>
      <c r="I17" s="51">
        <f t="shared" ref="I17:R17" si="9">I18+I19+I21</f>
        <v>400</v>
      </c>
      <c r="J17" s="51">
        <f t="shared" si="9"/>
        <v>200</v>
      </c>
      <c r="K17" s="51">
        <f t="shared" si="9"/>
        <v>200</v>
      </c>
      <c r="L17" s="51">
        <f t="shared" si="9"/>
        <v>200</v>
      </c>
      <c r="M17" s="51">
        <f>M18+M19+M21</f>
        <v>238.23</v>
      </c>
      <c r="N17" s="51">
        <f t="shared" si="9"/>
        <v>0</v>
      </c>
      <c r="O17" s="51">
        <f t="shared" si="9"/>
        <v>0</v>
      </c>
      <c r="P17" s="51">
        <f t="shared" si="9"/>
        <v>0</v>
      </c>
      <c r="Q17" s="51">
        <f t="shared" si="9"/>
        <v>0</v>
      </c>
      <c r="R17" s="51">
        <f t="shared" si="9"/>
        <v>0</v>
      </c>
      <c r="S17" s="51">
        <f>S18+S19+S21</f>
        <v>0</v>
      </c>
      <c r="T17" s="51">
        <f>T18+T19+T21</f>
        <v>0</v>
      </c>
      <c r="U17" s="51">
        <f>U18+U19+U21</f>
        <v>0</v>
      </c>
      <c r="V17" s="51">
        <f>V18+V19+V21</f>
        <v>0</v>
      </c>
      <c r="W17" s="51">
        <f>W18+W19+W21</f>
        <v>0</v>
      </c>
    </row>
    <row r="18" spans="1:23" ht="103.5" customHeight="1">
      <c r="A18" s="58" t="s">
        <v>28</v>
      </c>
      <c r="B18" s="59" t="s">
        <v>18</v>
      </c>
      <c r="C18" s="60" t="s">
        <v>133</v>
      </c>
      <c r="D18" s="61" t="s">
        <v>124</v>
      </c>
      <c r="E18" s="61">
        <v>1003</v>
      </c>
      <c r="F18" s="61" t="s">
        <v>134</v>
      </c>
      <c r="G18" s="48">
        <f t="shared" si="2"/>
        <v>1000</v>
      </c>
      <c r="H18" s="62">
        <v>400</v>
      </c>
      <c r="I18" s="62">
        <v>400</v>
      </c>
      <c r="J18" s="62">
        <v>200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</row>
    <row r="19" spans="1:23" ht="97.5" customHeight="1">
      <c r="A19" s="58" t="s">
        <v>56</v>
      </c>
      <c r="B19" s="59" t="s">
        <v>71</v>
      </c>
      <c r="C19" s="60" t="s">
        <v>133</v>
      </c>
      <c r="D19" s="61" t="s">
        <v>124</v>
      </c>
      <c r="E19" s="61">
        <v>1003</v>
      </c>
      <c r="F19" s="61" t="s">
        <v>135</v>
      </c>
      <c r="G19" s="48">
        <f t="shared" si="2"/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</row>
    <row r="20" spans="1:23" ht="77.25" customHeight="1">
      <c r="A20" s="139" t="s">
        <v>72</v>
      </c>
      <c r="B20" s="141" t="s">
        <v>57</v>
      </c>
      <c r="C20" s="60" t="s">
        <v>126</v>
      </c>
      <c r="D20" s="61" t="s">
        <v>127</v>
      </c>
      <c r="E20" s="61" t="s">
        <v>136</v>
      </c>
      <c r="F20" s="61" t="s">
        <v>137</v>
      </c>
      <c r="G20" s="48">
        <f t="shared" si="2"/>
        <v>1354.6319999999998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230.57</v>
      </c>
      <c r="O20" s="62">
        <v>265.20999999999998</v>
      </c>
      <c r="P20" s="62">
        <v>85.147000000000006</v>
      </c>
      <c r="Q20" s="62">
        <v>110.521</v>
      </c>
      <c r="R20" s="62">
        <v>110.53400000000001</v>
      </c>
      <c r="S20" s="62">
        <v>110.53</v>
      </c>
      <c r="T20" s="62">
        <v>110.53</v>
      </c>
      <c r="U20" s="62">
        <v>110.53</v>
      </c>
      <c r="V20" s="62">
        <v>110.53</v>
      </c>
      <c r="W20" s="62">
        <v>110.53</v>
      </c>
    </row>
    <row r="21" spans="1:23" ht="75.75" customHeight="1">
      <c r="A21" s="140"/>
      <c r="B21" s="142"/>
      <c r="C21" s="60" t="s">
        <v>133</v>
      </c>
      <c r="D21" s="61" t="s">
        <v>124</v>
      </c>
      <c r="E21" s="61" t="s">
        <v>136</v>
      </c>
      <c r="F21" s="61" t="s">
        <v>137</v>
      </c>
      <c r="G21" s="48">
        <f t="shared" si="2"/>
        <v>638.23</v>
      </c>
      <c r="H21" s="62">
        <v>0</v>
      </c>
      <c r="I21" s="62">
        <v>0</v>
      </c>
      <c r="J21" s="62">
        <v>0</v>
      </c>
      <c r="K21" s="62">
        <v>200</v>
      </c>
      <c r="L21" s="62">
        <v>200</v>
      </c>
      <c r="M21" s="62">
        <v>238.23</v>
      </c>
      <c r="N21" s="63">
        <v>0</v>
      </c>
      <c r="O21" s="63">
        <v>0</v>
      </c>
      <c r="P21" s="63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</row>
    <row r="22" spans="1:23" ht="31.5">
      <c r="A22" s="131" t="s">
        <v>19</v>
      </c>
      <c r="B22" s="134" t="s">
        <v>138</v>
      </c>
      <c r="C22" s="52" t="s">
        <v>119</v>
      </c>
      <c r="D22" s="53"/>
      <c r="E22" s="53" t="s">
        <v>139</v>
      </c>
      <c r="F22" s="53" t="s">
        <v>140</v>
      </c>
      <c r="G22" s="48">
        <f t="shared" si="2"/>
        <v>271984.54993000004</v>
      </c>
      <c r="H22" s="54">
        <f>H23+H24</f>
        <v>92574.1</v>
      </c>
      <c r="I22" s="54">
        <f t="shared" ref="I22:W22" si="10">I23+I24</f>
        <v>49602.06</v>
      </c>
      <c r="J22" s="54">
        <f t="shared" si="10"/>
        <v>16756.419999999998</v>
      </c>
      <c r="K22" s="54">
        <f>K23+K24</f>
        <v>4337.22</v>
      </c>
      <c r="L22" s="54">
        <f>L23+L24</f>
        <v>12338.439999999999</v>
      </c>
      <c r="M22" s="54">
        <f>M23+M24</f>
        <v>33368.639999999999</v>
      </c>
      <c r="N22" s="54">
        <f t="shared" si="10"/>
        <v>15581.05</v>
      </c>
      <c r="O22" s="54">
        <f t="shared" si="10"/>
        <v>24635.33</v>
      </c>
      <c r="P22" s="54">
        <f t="shared" si="10"/>
        <v>11738.889929999999</v>
      </c>
      <c r="Q22" s="54">
        <f t="shared" si="10"/>
        <v>11052.400000000001</v>
      </c>
      <c r="R22" s="54">
        <f t="shared" si="10"/>
        <v>0</v>
      </c>
      <c r="S22" s="54">
        <f t="shared" si="10"/>
        <v>0</v>
      </c>
      <c r="T22" s="54">
        <f t="shared" si="10"/>
        <v>0</v>
      </c>
      <c r="U22" s="54">
        <f t="shared" si="10"/>
        <v>0</v>
      </c>
      <c r="V22" s="54">
        <f t="shared" si="10"/>
        <v>0</v>
      </c>
      <c r="W22" s="54">
        <f t="shared" si="10"/>
        <v>0</v>
      </c>
    </row>
    <row r="23" spans="1:23" ht="96.75" customHeight="1">
      <c r="A23" s="132"/>
      <c r="B23" s="134"/>
      <c r="C23" s="56" t="s">
        <v>126</v>
      </c>
      <c r="D23" s="64" t="s">
        <v>127</v>
      </c>
      <c r="E23" s="64" t="s">
        <v>139</v>
      </c>
      <c r="F23" s="64" t="s">
        <v>140</v>
      </c>
      <c r="G23" s="48">
        <f t="shared" si="2"/>
        <v>215479.61000000004</v>
      </c>
      <c r="H23" s="55">
        <f t="shared" ref="H23:W24" si="11">H25+H33</f>
        <v>92574.1</v>
      </c>
      <c r="I23" s="55">
        <f t="shared" si="11"/>
        <v>49602.06</v>
      </c>
      <c r="J23" s="55">
        <f t="shared" si="11"/>
        <v>16756.419999999998</v>
      </c>
      <c r="K23" s="55">
        <f t="shared" si="11"/>
        <v>3937.62</v>
      </c>
      <c r="L23" s="55">
        <f>L25+L33</f>
        <v>6803.57</v>
      </c>
      <c r="M23" s="55">
        <f t="shared" si="11"/>
        <v>16178.25</v>
      </c>
      <c r="N23" s="55">
        <f t="shared" si="11"/>
        <v>2751.17</v>
      </c>
      <c r="O23" s="55">
        <f t="shared" si="11"/>
        <v>11063.33</v>
      </c>
      <c r="P23" s="55">
        <f t="shared" si="11"/>
        <v>8181.7</v>
      </c>
      <c r="Q23" s="55">
        <f t="shared" si="11"/>
        <v>7631.39</v>
      </c>
      <c r="R23" s="55">
        <f t="shared" si="11"/>
        <v>0</v>
      </c>
      <c r="S23" s="55">
        <f t="shared" si="11"/>
        <v>0</v>
      </c>
      <c r="T23" s="55">
        <f t="shared" si="11"/>
        <v>0</v>
      </c>
      <c r="U23" s="55">
        <f t="shared" si="11"/>
        <v>0</v>
      </c>
      <c r="V23" s="55">
        <f t="shared" si="11"/>
        <v>0</v>
      </c>
      <c r="W23" s="55">
        <f t="shared" si="11"/>
        <v>0</v>
      </c>
    </row>
    <row r="24" spans="1:23" ht="66.75" customHeight="1">
      <c r="A24" s="133"/>
      <c r="B24" s="134"/>
      <c r="C24" s="56" t="s">
        <v>141</v>
      </c>
      <c r="D24" s="64" t="s">
        <v>124</v>
      </c>
      <c r="E24" s="64" t="s">
        <v>139</v>
      </c>
      <c r="F24" s="64" t="s">
        <v>140</v>
      </c>
      <c r="G24" s="48">
        <f t="shared" si="2"/>
        <v>56504.93993</v>
      </c>
      <c r="H24" s="55">
        <f t="shared" si="11"/>
        <v>0</v>
      </c>
      <c r="I24" s="55">
        <f t="shared" si="11"/>
        <v>0</v>
      </c>
      <c r="J24" s="55">
        <f t="shared" si="11"/>
        <v>0</v>
      </c>
      <c r="K24" s="55">
        <f t="shared" si="11"/>
        <v>399.6</v>
      </c>
      <c r="L24" s="55">
        <f t="shared" si="11"/>
        <v>5534.87</v>
      </c>
      <c r="M24" s="55">
        <f t="shared" si="11"/>
        <v>17190.39</v>
      </c>
      <c r="N24" s="55">
        <f>N26+N34</f>
        <v>12829.88</v>
      </c>
      <c r="O24" s="55">
        <f t="shared" si="11"/>
        <v>13572</v>
      </c>
      <c r="P24" s="55">
        <f t="shared" si="11"/>
        <v>3557.18993</v>
      </c>
      <c r="Q24" s="55">
        <f t="shared" si="11"/>
        <v>3421.01</v>
      </c>
      <c r="R24" s="55">
        <f t="shared" si="11"/>
        <v>0</v>
      </c>
      <c r="S24" s="55">
        <f t="shared" si="11"/>
        <v>0</v>
      </c>
      <c r="T24" s="55">
        <f t="shared" si="11"/>
        <v>0</v>
      </c>
      <c r="U24" s="55">
        <f t="shared" si="11"/>
        <v>0</v>
      </c>
      <c r="V24" s="55">
        <f t="shared" si="11"/>
        <v>0</v>
      </c>
      <c r="W24" s="55">
        <f t="shared" si="11"/>
        <v>0</v>
      </c>
    </row>
    <row r="25" spans="1:23" ht="90.75" customHeight="1">
      <c r="A25" s="143" t="s">
        <v>29</v>
      </c>
      <c r="B25" s="145" t="s">
        <v>142</v>
      </c>
      <c r="C25" s="56" t="s">
        <v>126</v>
      </c>
      <c r="D25" s="64" t="s">
        <v>127</v>
      </c>
      <c r="E25" s="64" t="s">
        <v>139</v>
      </c>
      <c r="F25" s="64" t="s">
        <v>143</v>
      </c>
      <c r="G25" s="48">
        <f t="shared" si="2"/>
        <v>162870.20000000001</v>
      </c>
      <c r="H25" s="51">
        <f>H27+H28+H29</f>
        <v>92574.1</v>
      </c>
      <c r="I25" s="51">
        <f>I27+I28+I29</f>
        <v>49602.06</v>
      </c>
      <c r="J25" s="51">
        <f>J27+J28+J29</f>
        <v>16756.419999999998</v>
      </c>
      <c r="K25" s="51">
        <f>K27+K28+K29</f>
        <v>3937.62</v>
      </c>
      <c r="L25" s="51">
        <f>L27+L28+L29</f>
        <v>0</v>
      </c>
      <c r="M25" s="51">
        <f t="shared" ref="M25:R25" si="12">M27+M28+M29</f>
        <v>0</v>
      </c>
      <c r="N25" s="51">
        <f t="shared" si="12"/>
        <v>0</v>
      </c>
      <c r="O25" s="51">
        <f t="shared" si="12"/>
        <v>0</v>
      </c>
      <c r="P25" s="51">
        <f t="shared" si="12"/>
        <v>0</v>
      </c>
      <c r="Q25" s="51">
        <f t="shared" si="12"/>
        <v>0</v>
      </c>
      <c r="R25" s="51">
        <f t="shared" si="12"/>
        <v>0</v>
      </c>
      <c r="S25" s="51">
        <f>S27+S28+S29</f>
        <v>0</v>
      </c>
      <c r="T25" s="51">
        <f>T27+T28+T29</f>
        <v>0</v>
      </c>
      <c r="U25" s="51">
        <f>U27+U28+U29</f>
        <v>0</v>
      </c>
      <c r="V25" s="51">
        <f>V27+V28+V29</f>
        <v>0</v>
      </c>
      <c r="W25" s="51">
        <f>W27+W28+W29</f>
        <v>0</v>
      </c>
    </row>
    <row r="26" spans="1:23" ht="54.75" customHeight="1">
      <c r="A26" s="144"/>
      <c r="B26" s="146"/>
      <c r="C26" s="56" t="s">
        <v>141</v>
      </c>
      <c r="D26" s="64" t="s">
        <v>124</v>
      </c>
      <c r="E26" s="64" t="s">
        <v>139</v>
      </c>
      <c r="F26" s="64"/>
      <c r="G26" s="48">
        <f t="shared" si="2"/>
        <v>56504.93993</v>
      </c>
      <c r="H26" s="51">
        <f>H30+H31</f>
        <v>0</v>
      </c>
      <c r="I26" s="51">
        <f t="shared" ref="I26:R26" si="13">I30+I31</f>
        <v>0</v>
      </c>
      <c r="J26" s="51">
        <f t="shared" si="13"/>
        <v>0</v>
      </c>
      <c r="K26" s="51">
        <f t="shared" si="13"/>
        <v>399.6</v>
      </c>
      <c r="L26" s="51">
        <f>L30+L31</f>
        <v>5534.87</v>
      </c>
      <c r="M26" s="51">
        <f>M30+M31+M32</f>
        <v>17190.39</v>
      </c>
      <c r="N26" s="51">
        <f>N30+N31</f>
        <v>12829.88</v>
      </c>
      <c r="O26" s="51">
        <f t="shared" si="13"/>
        <v>13572</v>
      </c>
      <c r="P26" s="51">
        <f t="shared" si="13"/>
        <v>3557.18993</v>
      </c>
      <c r="Q26" s="51">
        <f t="shared" si="13"/>
        <v>3421.01</v>
      </c>
      <c r="R26" s="51">
        <f t="shared" si="13"/>
        <v>0</v>
      </c>
      <c r="S26" s="51">
        <f>S30+S31</f>
        <v>0</v>
      </c>
      <c r="T26" s="51">
        <f>T30+T31</f>
        <v>0</v>
      </c>
      <c r="U26" s="51">
        <f>U30+U31</f>
        <v>0</v>
      </c>
      <c r="V26" s="51">
        <f>V30+V31</f>
        <v>0</v>
      </c>
      <c r="W26" s="51">
        <f>W30+W31</f>
        <v>0</v>
      </c>
    </row>
    <row r="27" spans="1:23" ht="177" customHeight="1">
      <c r="A27" s="65" t="s">
        <v>30</v>
      </c>
      <c r="B27" s="59" t="s">
        <v>144</v>
      </c>
      <c r="C27" s="60" t="s">
        <v>126</v>
      </c>
      <c r="D27" s="61" t="s">
        <v>127</v>
      </c>
      <c r="E27" s="61" t="s">
        <v>139</v>
      </c>
      <c r="F27" s="61" t="s">
        <v>145</v>
      </c>
      <c r="G27" s="48">
        <f t="shared" si="2"/>
        <v>162870.20000000001</v>
      </c>
      <c r="H27" s="62">
        <v>92574.1</v>
      </c>
      <c r="I27" s="62">
        <v>49602.06</v>
      </c>
      <c r="J27" s="62">
        <v>16756.419999999998</v>
      </c>
      <c r="K27" s="62">
        <v>3937.62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</row>
    <row r="28" spans="1:23" ht="92.25" customHeight="1">
      <c r="A28" s="65" t="s">
        <v>31</v>
      </c>
      <c r="B28" s="59" t="s">
        <v>38</v>
      </c>
      <c r="C28" s="60" t="s">
        <v>126</v>
      </c>
      <c r="D28" s="61" t="s">
        <v>127</v>
      </c>
      <c r="E28" s="61" t="s">
        <v>139</v>
      </c>
      <c r="F28" s="61"/>
      <c r="G28" s="48">
        <f t="shared" si="2"/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</row>
    <row r="29" spans="1:23" ht="109.5" customHeight="1">
      <c r="A29" s="65" t="s">
        <v>53</v>
      </c>
      <c r="B29" s="59" t="s">
        <v>84</v>
      </c>
      <c r="C29" s="60" t="s">
        <v>126</v>
      </c>
      <c r="D29" s="61" t="s">
        <v>127</v>
      </c>
      <c r="E29" s="61" t="s">
        <v>139</v>
      </c>
      <c r="F29" s="61"/>
      <c r="G29" s="48">
        <f t="shared" si="2"/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</row>
    <row r="30" spans="1:23" ht="57.75" customHeight="1">
      <c r="A30" s="65" t="s">
        <v>58</v>
      </c>
      <c r="B30" s="59" t="s">
        <v>20</v>
      </c>
      <c r="C30" s="60" t="s">
        <v>146</v>
      </c>
      <c r="D30" s="61" t="s">
        <v>124</v>
      </c>
      <c r="E30" s="61" t="s">
        <v>139</v>
      </c>
      <c r="F30" s="61" t="s">
        <v>147</v>
      </c>
      <c r="G30" s="48">
        <f t="shared" si="2"/>
        <v>399.6</v>
      </c>
      <c r="H30" s="62">
        <v>0</v>
      </c>
      <c r="I30" s="62">
        <v>0</v>
      </c>
      <c r="J30" s="62">
        <v>0</v>
      </c>
      <c r="K30" s="62">
        <v>399.6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</row>
    <row r="31" spans="1:23" ht="117" customHeight="1">
      <c r="A31" s="65" t="s">
        <v>73</v>
      </c>
      <c r="B31" s="66" t="s">
        <v>96</v>
      </c>
      <c r="C31" s="60" t="s">
        <v>146</v>
      </c>
      <c r="D31" s="61" t="s">
        <v>124</v>
      </c>
      <c r="E31" s="61" t="s">
        <v>139</v>
      </c>
      <c r="F31" s="61" t="s">
        <v>148</v>
      </c>
      <c r="G31" s="48">
        <f t="shared" si="2"/>
        <v>55827.499929999998</v>
      </c>
      <c r="H31" s="62">
        <v>0</v>
      </c>
      <c r="I31" s="62">
        <v>0</v>
      </c>
      <c r="J31" s="62">
        <v>0</v>
      </c>
      <c r="K31" s="62">
        <v>0</v>
      </c>
      <c r="L31" s="62">
        <v>5534.87</v>
      </c>
      <c r="M31" s="62">
        <v>16912.55</v>
      </c>
      <c r="N31" s="62">
        <v>12829.88</v>
      </c>
      <c r="O31" s="62">
        <v>13572</v>
      </c>
      <c r="P31" s="62">
        <v>3557.18993</v>
      </c>
      <c r="Q31" s="62">
        <v>3421.01</v>
      </c>
      <c r="R31" s="62">
        <v>0</v>
      </c>
      <c r="S31" s="62">
        <v>0</v>
      </c>
      <c r="T31" s="62">
        <v>0</v>
      </c>
      <c r="U31" s="62">
        <v>0</v>
      </c>
      <c r="V31" s="62">
        <v>0</v>
      </c>
      <c r="W31" s="62">
        <v>0</v>
      </c>
    </row>
    <row r="32" spans="1:23" ht="105" customHeight="1">
      <c r="A32" s="58" t="s">
        <v>87</v>
      </c>
      <c r="B32" s="66" t="s">
        <v>149</v>
      </c>
      <c r="C32" s="60" t="s">
        <v>150</v>
      </c>
      <c r="D32" s="61" t="s">
        <v>124</v>
      </c>
      <c r="E32" s="61" t="s">
        <v>139</v>
      </c>
      <c r="F32" s="61" t="s">
        <v>151</v>
      </c>
      <c r="G32" s="48">
        <f t="shared" si="2"/>
        <v>277.83999999999997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277.83999999999997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</row>
    <row r="33" spans="1:23" ht="92.25" customHeight="1">
      <c r="A33" s="135" t="s">
        <v>152</v>
      </c>
      <c r="B33" s="148" t="s">
        <v>153</v>
      </c>
      <c r="C33" s="56" t="s">
        <v>126</v>
      </c>
      <c r="D33" s="64" t="s">
        <v>127</v>
      </c>
      <c r="E33" s="64" t="s">
        <v>139</v>
      </c>
      <c r="F33" s="47" t="s">
        <v>154</v>
      </c>
      <c r="G33" s="48">
        <f t="shared" si="2"/>
        <v>52609.409999999996</v>
      </c>
      <c r="H33" s="51">
        <f>H35</f>
        <v>0</v>
      </c>
      <c r="I33" s="51">
        <f t="shared" ref="I33:W34" si="14">I35</f>
        <v>0</v>
      </c>
      <c r="J33" s="51">
        <f t="shared" si="14"/>
        <v>0</v>
      </c>
      <c r="K33" s="51">
        <f t="shared" si="14"/>
        <v>0</v>
      </c>
      <c r="L33" s="51">
        <f>L35</f>
        <v>6803.57</v>
      </c>
      <c r="M33" s="51">
        <f>M35</f>
        <v>16178.25</v>
      </c>
      <c r="N33" s="51">
        <f t="shared" si="14"/>
        <v>2751.17</v>
      </c>
      <c r="O33" s="51">
        <f t="shared" si="14"/>
        <v>11063.33</v>
      </c>
      <c r="P33" s="51">
        <f t="shared" si="14"/>
        <v>8181.7</v>
      </c>
      <c r="Q33" s="51">
        <f t="shared" si="14"/>
        <v>7631.39</v>
      </c>
      <c r="R33" s="51">
        <f t="shared" si="14"/>
        <v>0</v>
      </c>
      <c r="S33" s="51">
        <f t="shared" si="14"/>
        <v>0</v>
      </c>
      <c r="T33" s="51">
        <f t="shared" si="14"/>
        <v>0</v>
      </c>
      <c r="U33" s="51">
        <f t="shared" si="14"/>
        <v>0</v>
      </c>
      <c r="V33" s="51">
        <f t="shared" si="14"/>
        <v>0</v>
      </c>
      <c r="W33" s="51">
        <f t="shared" si="14"/>
        <v>0</v>
      </c>
    </row>
    <row r="34" spans="1:23" ht="66.75" customHeight="1">
      <c r="A34" s="147"/>
      <c r="B34" s="149"/>
      <c r="C34" s="56" t="s">
        <v>141</v>
      </c>
      <c r="D34" s="64" t="s">
        <v>124</v>
      </c>
      <c r="E34" s="64" t="s">
        <v>139</v>
      </c>
      <c r="F34" s="47"/>
      <c r="G34" s="48">
        <f t="shared" si="2"/>
        <v>0</v>
      </c>
      <c r="H34" s="51">
        <f>H36</f>
        <v>0</v>
      </c>
      <c r="I34" s="51">
        <f t="shared" si="14"/>
        <v>0</v>
      </c>
      <c r="J34" s="51">
        <f t="shared" si="14"/>
        <v>0</v>
      </c>
      <c r="K34" s="51">
        <f t="shared" si="14"/>
        <v>0</v>
      </c>
      <c r="L34" s="51">
        <f>L36</f>
        <v>0</v>
      </c>
      <c r="M34" s="51">
        <f>M36</f>
        <v>0</v>
      </c>
      <c r="N34" s="51">
        <f t="shared" si="14"/>
        <v>0</v>
      </c>
      <c r="O34" s="51">
        <f t="shared" si="14"/>
        <v>0</v>
      </c>
      <c r="P34" s="51">
        <f t="shared" si="14"/>
        <v>0</v>
      </c>
      <c r="Q34" s="51">
        <f t="shared" si="14"/>
        <v>0</v>
      </c>
      <c r="R34" s="51">
        <f t="shared" si="14"/>
        <v>0</v>
      </c>
      <c r="S34" s="51">
        <f t="shared" si="14"/>
        <v>0</v>
      </c>
      <c r="T34" s="51">
        <f t="shared" si="14"/>
        <v>0</v>
      </c>
      <c r="U34" s="51">
        <f t="shared" si="14"/>
        <v>0</v>
      </c>
      <c r="V34" s="51">
        <f t="shared" si="14"/>
        <v>0</v>
      </c>
      <c r="W34" s="51">
        <f t="shared" si="14"/>
        <v>0</v>
      </c>
    </row>
    <row r="35" spans="1:23" ht="87" customHeight="1">
      <c r="A35" s="139" t="s">
        <v>61</v>
      </c>
      <c r="B35" s="150" t="s">
        <v>155</v>
      </c>
      <c r="C35" s="67" t="s">
        <v>126</v>
      </c>
      <c r="D35" s="45" t="s">
        <v>127</v>
      </c>
      <c r="E35" s="45" t="s">
        <v>139</v>
      </c>
      <c r="F35" s="61" t="s">
        <v>156</v>
      </c>
      <c r="G35" s="48">
        <f t="shared" si="2"/>
        <v>52609.409999999996</v>
      </c>
      <c r="H35" s="62">
        <v>0</v>
      </c>
      <c r="I35" s="62">
        <v>0</v>
      </c>
      <c r="J35" s="62">
        <v>0</v>
      </c>
      <c r="K35" s="62">
        <v>0</v>
      </c>
      <c r="L35" s="62">
        <v>6803.57</v>
      </c>
      <c r="M35" s="62">
        <v>16178.25</v>
      </c>
      <c r="N35" s="62">
        <v>2751.17</v>
      </c>
      <c r="O35" s="68">
        <v>11063.33</v>
      </c>
      <c r="P35" s="68">
        <v>8181.7</v>
      </c>
      <c r="Q35" s="68">
        <v>7631.39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</row>
    <row r="36" spans="1:23" ht="57" customHeight="1">
      <c r="A36" s="109"/>
      <c r="B36" s="151"/>
      <c r="C36" s="67" t="s">
        <v>141</v>
      </c>
      <c r="D36" s="45" t="s">
        <v>124</v>
      </c>
      <c r="E36" s="45" t="s">
        <v>139</v>
      </c>
      <c r="F36" s="61"/>
      <c r="G36" s="48">
        <f t="shared" si="2"/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</row>
    <row r="37" spans="1:23" ht="31.5">
      <c r="A37" s="131" t="s">
        <v>21</v>
      </c>
      <c r="B37" s="137" t="s">
        <v>157</v>
      </c>
      <c r="C37" s="52" t="s">
        <v>119</v>
      </c>
      <c r="D37" s="53"/>
      <c r="E37" s="53" t="s">
        <v>158</v>
      </c>
      <c r="F37" s="53" t="s">
        <v>159</v>
      </c>
      <c r="G37" s="48">
        <f t="shared" si="2"/>
        <v>145236.61628999998</v>
      </c>
      <c r="H37" s="54">
        <f>H38+H39</f>
        <v>5499.5</v>
      </c>
      <c r="I37" s="54">
        <f t="shared" ref="I37:R37" si="15">I38+I39</f>
        <v>6467.25</v>
      </c>
      <c r="J37" s="54">
        <f t="shared" si="15"/>
        <v>6406.2</v>
      </c>
      <c r="K37" s="54">
        <f t="shared" si="15"/>
        <v>6539.8099999999995</v>
      </c>
      <c r="L37" s="54">
        <f t="shared" si="15"/>
        <v>7454.87</v>
      </c>
      <c r="M37" s="54">
        <f t="shared" si="15"/>
        <v>8533.27</v>
      </c>
      <c r="N37" s="54">
        <f t="shared" si="15"/>
        <v>8682.9</v>
      </c>
      <c r="O37" s="54">
        <f t="shared" si="15"/>
        <v>10789.831</v>
      </c>
      <c r="P37" s="54">
        <f t="shared" si="15"/>
        <v>11320.16129</v>
      </c>
      <c r="Q37" s="54">
        <f t="shared" si="15"/>
        <v>10592.387000000001</v>
      </c>
      <c r="R37" s="54">
        <f t="shared" si="15"/>
        <v>10592.387000000001</v>
      </c>
      <c r="S37" s="54">
        <f>S38+S39</f>
        <v>10471.61</v>
      </c>
      <c r="T37" s="54">
        <f>T38+T39</f>
        <v>10471.61</v>
      </c>
      <c r="U37" s="54">
        <f>U38+U39</f>
        <v>10471.61</v>
      </c>
      <c r="V37" s="54">
        <f>V38+V39</f>
        <v>10471.61</v>
      </c>
      <c r="W37" s="54">
        <f>W38+W39</f>
        <v>10471.61</v>
      </c>
    </row>
    <row r="38" spans="1:23" ht="99.75" customHeight="1">
      <c r="A38" s="132"/>
      <c r="B38" s="152"/>
      <c r="C38" s="57" t="s">
        <v>126</v>
      </c>
      <c r="D38" s="64" t="s">
        <v>127</v>
      </c>
      <c r="E38" s="47" t="s">
        <v>158</v>
      </c>
      <c r="F38" s="47" t="s">
        <v>159</v>
      </c>
      <c r="G38" s="48">
        <f t="shared" si="2"/>
        <v>101699.63629000001</v>
      </c>
      <c r="H38" s="48">
        <f>H40</f>
        <v>0</v>
      </c>
      <c r="I38" s="48">
        <f t="shared" ref="I38:W40" si="16">I40</f>
        <v>0</v>
      </c>
      <c r="J38" s="48">
        <f t="shared" si="16"/>
        <v>0</v>
      </c>
      <c r="K38" s="48">
        <f t="shared" si="16"/>
        <v>0</v>
      </c>
      <c r="L38" s="48">
        <f t="shared" si="16"/>
        <v>0</v>
      </c>
      <c r="M38" s="48">
        <f t="shared" si="16"/>
        <v>0</v>
      </c>
      <c r="N38" s="48">
        <f t="shared" si="16"/>
        <v>6046.82</v>
      </c>
      <c r="O38" s="48">
        <f t="shared" si="16"/>
        <v>10789.831</v>
      </c>
      <c r="P38" s="48">
        <f t="shared" si="16"/>
        <v>11320.16129</v>
      </c>
      <c r="Q38" s="48">
        <f t="shared" si="16"/>
        <v>10592.387000000001</v>
      </c>
      <c r="R38" s="48">
        <f t="shared" si="16"/>
        <v>10592.387000000001</v>
      </c>
      <c r="S38" s="48">
        <f t="shared" si="16"/>
        <v>10471.61</v>
      </c>
      <c r="T38" s="48">
        <f t="shared" si="16"/>
        <v>10471.61</v>
      </c>
      <c r="U38" s="48">
        <f t="shared" si="16"/>
        <v>10471.61</v>
      </c>
      <c r="V38" s="48">
        <f t="shared" si="16"/>
        <v>10471.61</v>
      </c>
      <c r="W38" s="48">
        <f t="shared" si="16"/>
        <v>10471.61</v>
      </c>
    </row>
    <row r="39" spans="1:23" ht="110.25" customHeight="1">
      <c r="A39" s="133"/>
      <c r="B39" s="138"/>
      <c r="C39" s="57" t="s">
        <v>160</v>
      </c>
      <c r="D39" s="47" t="s">
        <v>124</v>
      </c>
      <c r="E39" s="47" t="s">
        <v>158</v>
      </c>
      <c r="F39" s="47" t="s">
        <v>159</v>
      </c>
      <c r="G39" s="48">
        <f t="shared" si="2"/>
        <v>43536.98</v>
      </c>
      <c r="H39" s="48">
        <f>H41</f>
        <v>5499.5</v>
      </c>
      <c r="I39" s="48">
        <f t="shared" si="16"/>
        <v>6467.25</v>
      </c>
      <c r="J39" s="48">
        <f t="shared" si="16"/>
        <v>6406.2</v>
      </c>
      <c r="K39" s="48">
        <f t="shared" si="16"/>
        <v>6539.8099999999995</v>
      </c>
      <c r="L39" s="48">
        <f t="shared" si="16"/>
        <v>7454.87</v>
      </c>
      <c r="M39" s="48">
        <f t="shared" si="16"/>
        <v>8533.27</v>
      </c>
      <c r="N39" s="48">
        <f t="shared" si="16"/>
        <v>2636.08</v>
      </c>
      <c r="O39" s="48">
        <f t="shared" si="16"/>
        <v>0</v>
      </c>
      <c r="P39" s="48">
        <f t="shared" si="16"/>
        <v>0</v>
      </c>
      <c r="Q39" s="48">
        <f t="shared" si="16"/>
        <v>0</v>
      </c>
      <c r="R39" s="48">
        <f t="shared" si="16"/>
        <v>0</v>
      </c>
      <c r="S39" s="48">
        <f t="shared" si="16"/>
        <v>0</v>
      </c>
      <c r="T39" s="48">
        <f t="shared" si="16"/>
        <v>0</v>
      </c>
      <c r="U39" s="48">
        <f t="shared" si="16"/>
        <v>0</v>
      </c>
      <c r="V39" s="48">
        <f t="shared" si="16"/>
        <v>0</v>
      </c>
      <c r="W39" s="48">
        <f t="shared" si="16"/>
        <v>0</v>
      </c>
    </row>
    <row r="40" spans="1:23" ht="102.75" customHeight="1">
      <c r="A40" s="135" t="s">
        <v>33</v>
      </c>
      <c r="B40" s="137" t="s">
        <v>161</v>
      </c>
      <c r="C40" s="57" t="s">
        <v>126</v>
      </c>
      <c r="D40" s="47" t="s">
        <v>127</v>
      </c>
      <c r="E40" s="47" t="s">
        <v>158</v>
      </c>
      <c r="F40" s="47" t="s">
        <v>162</v>
      </c>
      <c r="G40" s="48">
        <f t="shared" si="2"/>
        <v>101699.63629000001</v>
      </c>
      <c r="H40" s="51">
        <f>H42</f>
        <v>0</v>
      </c>
      <c r="I40" s="51">
        <f t="shared" si="16"/>
        <v>0</v>
      </c>
      <c r="J40" s="51">
        <f t="shared" si="16"/>
        <v>0</v>
      </c>
      <c r="K40" s="51">
        <f t="shared" si="16"/>
        <v>0</v>
      </c>
      <c r="L40" s="51">
        <f t="shared" si="16"/>
        <v>0</v>
      </c>
      <c r="M40" s="51">
        <f t="shared" si="16"/>
        <v>0</v>
      </c>
      <c r="N40" s="51">
        <f>N42</f>
        <v>6046.82</v>
      </c>
      <c r="O40" s="51">
        <f t="shared" si="16"/>
        <v>10789.831</v>
      </c>
      <c r="P40" s="51">
        <f t="shared" si="16"/>
        <v>11320.16129</v>
      </c>
      <c r="Q40" s="51">
        <f t="shared" si="16"/>
        <v>10592.387000000001</v>
      </c>
      <c r="R40" s="51">
        <f t="shared" si="16"/>
        <v>10592.387000000001</v>
      </c>
      <c r="S40" s="51">
        <f t="shared" si="16"/>
        <v>10471.61</v>
      </c>
      <c r="T40" s="51">
        <f t="shared" si="16"/>
        <v>10471.61</v>
      </c>
      <c r="U40" s="51">
        <f t="shared" si="16"/>
        <v>10471.61</v>
      </c>
      <c r="V40" s="51">
        <f t="shared" si="16"/>
        <v>10471.61</v>
      </c>
      <c r="W40" s="51">
        <f t="shared" si="16"/>
        <v>10471.61</v>
      </c>
    </row>
    <row r="41" spans="1:23" ht="106.5" customHeight="1">
      <c r="A41" s="136"/>
      <c r="B41" s="138"/>
      <c r="C41" s="57" t="s">
        <v>160</v>
      </c>
      <c r="D41" s="47" t="s">
        <v>124</v>
      </c>
      <c r="E41" s="47" t="s">
        <v>158</v>
      </c>
      <c r="F41" s="47" t="s">
        <v>162</v>
      </c>
      <c r="G41" s="48">
        <f t="shared" si="2"/>
        <v>43536.98</v>
      </c>
      <c r="H41" s="51">
        <f>H43+H44</f>
        <v>5499.5</v>
      </c>
      <c r="I41" s="51">
        <f t="shared" ref="I41:R41" si="17">I43+I44</f>
        <v>6467.25</v>
      </c>
      <c r="J41" s="51">
        <f t="shared" si="17"/>
        <v>6406.2</v>
      </c>
      <c r="K41" s="51">
        <f t="shared" si="17"/>
        <v>6539.8099999999995</v>
      </c>
      <c r="L41" s="51">
        <f t="shared" si="17"/>
        <v>7454.87</v>
      </c>
      <c r="M41" s="51">
        <f t="shared" si="17"/>
        <v>8533.27</v>
      </c>
      <c r="N41" s="51">
        <f t="shared" si="17"/>
        <v>2636.08</v>
      </c>
      <c r="O41" s="51">
        <f t="shared" si="17"/>
        <v>0</v>
      </c>
      <c r="P41" s="51">
        <f t="shared" si="17"/>
        <v>0</v>
      </c>
      <c r="Q41" s="51">
        <f t="shared" si="17"/>
        <v>0</v>
      </c>
      <c r="R41" s="51">
        <f t="shared" si="17"/>
        <v>0</v>
      </c>
      <c r="S41" s="51">
        <f>S43+S44</f>
        <v>0</v>
      </c>
      <c r="T41" s="51">
        <f>T43+T44</f>
        <v>0</v>
      </c>
      <c r="U41" s="51">
        <f>U43+U44</f>
        <v>0</v>
      </c>
      <c r="V41" s="51">
        <f>V43+V44</f>
        <v>0</v>
      </c>
      <c r="W41" s="51">
        <f>W43+W44</f>
        <v>0</v>
      </c>
    </row>
    <row r="42" spans="1:23" ht="78.75" customHeight="1">
      <c r="A42" s="139" t="s">
        <v>34</v>
      </c>
      <c r="B42" s="141" t="s">
        <v>22</v>
      </c>
      <c r="C42" s="60" t="s">
        <v>126</v>
      </c>
      <c r="D42" s="61" t="s">
        <v>127</v>
      </c>
      <c r="E42" s="61" t="s">
        <v>158</v>
      </c>
      <c r="F42" s="61" t="s">
        <v>163</v>
      </c>
      <c r="G42" s="48">
        <f t="shared" si="2"/>
        <v>101699.63629000001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6046.82</v>
      </c>
      <c r="O42" s="68">
        <v>10789.831</v>
      </c>
      <c r="P42" s="68">
        <v>11320.16129</v>
      </c>
      <c r="Q42" s="68">
        <v>10592.387000000001</v>
      </c>
      <c r="R42" s="68">
        <v>10592.387000000001</v>
      </c>
      <c r="S42" s="62">
        <v>10471.61</v>
      </c>
      <c r="T42" s="62">
        <v>10471.61</v>
      </c>
      <c r="U42" s="62">
        <v>10471.61</v>
      </c>
      <c r="V42" s="62">
        <v>10471.61</v>
      </c>
      <c r="W42" s="62">
        <v>10471.61</v>
      </c>
    </row>
    <row r="43" spans="1:23" ht="58.5" customHeight="1">
      <c r="A43" s="140"/>
      <c r="B43" s="142"/>
      <c r="C43" s="67" t="s">
        <v>164</v>
      </c>
      <c r="D43" s="61" t="s">
        <v>124</v>
      </c>
      <c r="E43" s="61" t="s">
        <v>158</v>
      </c>
      <c r="F43" s="61" t="s">
        <v>165</v>
      </c>
      <c r="G43" s="48">
        <f t="shared" si="2"/>
        <v>40776.65</v>
      </c>
      <c r="H43" s="62">
        <v>5196.8999999999996</v>
      </c>
      <c r="I43" s="62">
        <v>5540.09</v>
      </c>
      <c r="J43" s="62">
        <v>5401.94</v>
      </c>
      <c r="K43" s="62">
        <v>6013.5</v>
      </c>
      <c r="L43" s="62">
        <v>7454.87</v>
      </c>
      <c r="M43" s="62">
        <v>8533.27</v>
      </c>
      <c r="N43" s="62">
        <v>2636.08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</row>
    <row r="44" spans="1:23" ht="113.25" customHeight="1">
      <c r="A44" s="69" t="s">
        <v>166</v>
      </c>
      <c r="B44" s="59" t="s">
        <v>59</v>
      </c>
      <c r="C44" s="60" t="s">
        <v>164</v>
      </c>
      <c r="D44" s="61" t="s">
        <v>124</v>
      </c>
      <c r="E44" s="61" t="s">
        <v>158</v>
      </c>
      <c r="F44" s="61" t="s">
        <v>167</v>
      </c>
      <c r="G44" s="48">
        <f t="shared" si="2"/>
        <v>2760.33</v>
      </c>
      <c r="H44" s="62">
        <v>302.60000000000002</v>
      </c>
      <c r="I44" s="62">
        <v>927.16</v>
      </c>
      <c r="J44" s="62">
        <v>1004.26</v>
      </c>
      <c r="K44" s="62">
        <v>526.30999999999995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</row>
    <row r="45" spans="1:23" ht="136.5" customHeight="1">
      <c r="A45" s="70" t="s">
        <v>23</v>
      </c>
      <c r="B45" s="71" t="s">
        <v>168</v>
      </c>
      <c r="C45" s="46" t="s">
        <v>126</v>
      </c>
      <c r="D45" s="47" t="s">
        <v>127</v>
      </c>
      <c r="E45" s="47">
        <v>1004</v>
      </c>
      <c r="F45" s="47" t="s">
        <v>169</v>
      </c>
      <c r="G45" s="48">
        <f t="shared" si="2"/>
        <v>1102.8900000000001</v>
      </c>
      <c r="H45" s="54">
        <f>H46</f>
        <v>0</v>
      </c>
      <c r="I45" s="54">
        <f t="shared" ref="I45:W46" si="18">I46</f>
        <v>0</v>
      </c>
      <c r="J45" s="54">
        <f t="shared" si="18"/>
        <v>1102.8900000000001</v>
      </c>
      <c r="K45" s="54">
        <f t="shared" si="18"/>
        <v>0</v>
      </c>
      <c r="L45" s="54">
        <f t="shared" si="18"/>
        <v>0</v>
      </c>
      <c r="M45" s="54">
        <f t="shared" si="18"/>
        <v>0</v>
      </c>
      <c r="N45" s="54">
        <f t="shared" si="18"/>
        <v>0</v>
      </c>
      <c r="O45" s="54">
        <f t="shared" si="18"/>
        <v>0</v>
      </c>
      <c r="P45" s="54">
        <f t="shared" si="18"/>
        <v>0</v>
      </c>
      <c r="Q45" s="54">
        <f t="shared" si="18"/>
        <v>0</v>
      </c>
      <c r="R45" s="54">
        <f t="shared" si="18"/>
        <v>0</v>
      </c>
      <c r="S45" s="54">
        <f t="shared" si="18"/>
        <v>0</v>
      </c>
      <c r="T45" s="54">
        <f t="shared" si="18"/>
        <v>0</v>
      </c>
      <c r="U45" s="54">
        <f t="shared" si="18"/>
        <v>0</v>
      </c>
      <c r="V45" s="54">
        <f t="shared" si="18"/>
        <v>0</v>
      </c>
      <c r="W45" s="54">
        <f t="shared" si="18"/>
        <v>0</v>
      </c>
    </row>
    <row r="46" spans="1:23" ht="94.5">
      <c r="A46" s="72" t="s">
        <v>36</v>
      </c>
      <c r="B46" s="71" t="s">
        <v>170</v>
      </c>
      <c r="C46" s="46" t="s">
        <v>126</v>
      </c>
      <c r="D46" s="47" t="s">
        <v>127</v>
      </c>
      <c r="E46" s="47">
        <v>1004</v>
      </c>
      <c r="F46" s="47" t="s">
        <v>171</v>
      </c>
      <c r="G46" s="48">
        <f t="shared" si="2"/>
        <v>1102.8900000000001</v>
      </c>
      <c r="H46" s="51">
        <f>H47</f>
        <v>0</v>
      </c>
      <c r="I46" s="51">
        <f t="shared" si="18"/>
        <v>0</v>
      </c>
      <c r="J46" s="51">
        <f t="shared" si="18"/>
        <v>1102.8900000000001</v>
      </c>
      <c r="K46" s="51">
        <f t="shared" si="18"/>
        <v>0</v>
      </c>
      <c r="L46" s="51">
        <f t="shared" si="18"/>
        <v>0</v>
      </c>
      <c r="M46" s="51">
        <f t="shared" si="18"/>
        <v>0</v>
      </c>
      <c r="N46" s="51">
        <f t="shared" si="18"/>
        <v>0</v>
      </c>
      <c r="O46" s="51">
        <f t="shared" si="18"/>
        <v>0</v>
      </c>
      <c r="P46" s="51">
        <f t="shared" si="18"/>
        <v>0</v>
      </c>
      <c r="Q46" s="51">
        <f t="shared" si="18"/>
        <v>0</v>
      </c>
      <c r="R46" s="51">
        <f>R47</f>
        <v>0</v>
      </c>
      <c r="S46" s="51">
        <f t="shared" si="18"/>
        <v>0</v>
      </c>
      <c r="T46" s="51">
        <f t="shared" si="18"/>
        <v>0</v>
      </c>
      <c r="U46" s="51">
        <f t="shared" si="18"/>
        <v>0</v>
      </c>
      <c r="V46" s="51">
        <f t="shared" si="18"/>
        <v>0</v>
      </c>
      <c r="W46" s="51">
        <f t="shared" si="18"/>
        <v>0</v>
      </c>
    </row>
    <row r="47" spans="1:23" ht="141.75" customHeight="1">
      <c r="A47" s="65" t="s">
        <v>37</v>
      </c>
      <c r="B47" s="59" t="s">
        <v>24</v>
      </c>
      <c r="C47" s="60" t="s">
        <v>126</v>
      </c>
      <c r="D47" s="61" t="s">
        <v>127</v>
      </c>
      <c r="E47" s="61">
        <v>1004</v>
      </c>
      <c r="F47" s="61" t="s">
        <v>172</v>
      </c>
      <c r="G47" s="48">
        <f t="shared" si="2"/>
        <v>1102.8900000000001</v>
      </c>
      <c r="H47" s="62">
        <v>0</v>
      </c>
      <c r="I47" s="62">
        <v>0</v>
      </c>
      <c r="J47" s="62">
        <v>1102.8900000000001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</row>
    <row r="48" spans="1:23" ht="108" customHeight="1">
      <c r="A48" s="72" t="s">
        <v>173</v>
      </c>
      <c r="B48" s="71" t="s">
        <v>174</v>
      </c>
      <c r="C48" s="46" t="s">
        <v>160</v>
      </c>
      <c r="D48" s="61" t="s">
        <v>124</v>
      </c>
      <c r="E48" s="61" t="s">
        <v>139</v>
      </c>
      <c r="F48" s="61" t="s">
        <v>175</v>
      </c>
      <c r="G48" s="48">
        <f t="shared" si="2"/>
        <v>633.44000000000005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f t="shared" ref="M48:W48" si="19">M49</f>
        <v>315.66000000000003</v>
      </c>
      <c r="N48" s="54">
        <f t="shared" si="19"/>
        <v>317.78000000000003</v>
      </c>
      <c r="O48" s="54">
        <f t="shared" si="19"/>
        <v>0</v>
      </c>
      <c r="P48" s="54">
        <f t="shared" si="19"/>
        <v>0</v>
      </c>
      <c r="Q48" s="54">
        <f t="shared" si="19"/>
        <v>0</v>
      </c>
      <c r="R48" s="54">
        <f t="shared" si="19"/>
        <v>0</v>
      </c>
      <c r="S48" s="54">
        <f t="shared" si="19"/>
        <v>0</v>
      </c>
      <c r="T48" s="54">
        <f t="shared" si="19"/>
        <v>0</v>
      </c>
      <c r="U48" s="54">
        <f t="shared" si="19"/>
        <v>0</v>
      </c>
      <c r="V48" s="54">
        <f t="shared" si="19"/>
        <v>0</v>
      </c>
      <c r="W48" s="54">
        <f t="shared" si="19"/>
        <v>0</v>
      </c>
    </row>
    <row r="49" spans="1:23" ht="99.75" customHeight="1">
      <c r="A49" s="65" t="s">
        <v>39</v>
      </c>
      <c r="B49" s="71" t="s">
        <v>176</v>
      </c>
      <c r="C49" s="46" t="s">
        <v>160</v>
      </c>
      <c r="D49" s="61" t="s">
        <v>124</v>
      </c>
      <c r="E49" s="61" t="s">
        <v>139</v>
      </c>
      <c r="F49" s="61" t="s">
        <v>177</v>
      </c>
      <c r="G49" s="48">
        <f t="shared" si="2"/>
        <v>633.44000000000005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f>M50</f>
        <v>315.66000000000003</v>
      </c>
      <c r="N49" s="51">
        <f t="shared" ref="N49:W49" si="20">SUM(N50:N51)</f>
        <v>317.78000000000003</v>
      </c>
      <c r="O49" s="51">
        <f t="shared" si="20"/>
        <v>0</v>
      </c>
      <c r="P49" s="51">
        <f t="shared" si="20"/>
        <v>0</v>
      </c>
      <c r="Q49" s="51">
        <f t="shared" si="20"/>
        <v>0</v>
      </c>
      <c r="R49" s="51">
        <f t="shared" si="20"/>
        <v>0</v>
      </c>
      <c r="S49" s="51">
        <f t="shared" si="20"/>
        <v>0</v>
      </c>
      <c r="T49" s="51">
        <f t="shared" si="20"/>
        <v>0</v>
      </c>
      <c r="U49" s="51">
        <f t="shared" si="20"/>
        <v>0</v>
      </c>
      <c r="V49" s="51">
        <f t="shared" si="20"/>
        <v>0</v>
      </c>
      <c r="W49" s="51">
        <f t="shared" si="20"/>
        <v>0</v>
      </c>
    </row>
    <row r="50" spans="1:23" ht="126.75" customHeight="1">
      <c r="A50" s="65" t="s">
        <v>41</v>
      </c>
      <c r="B50" s="59" t="s">
        <v>89</v>
      </c>
      <c r="C50" s="60" t="s">
        <v>160</v>
      </c>
      <c r="D50" s="61" t="s">
        <v>124</v>
      </c>
      <c r="E50" s="61" t="s">
        <v>139</v>
      </c>
      <c r="F50" s="61" t="s">
        <v>178</v>
      </c>
      <c r="G50" s="48">
        <f t="shared" si="2"/>
        <v>584.51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315.66000000000003</v>
      </c>
      <c r="N50" s="62">
        <v>268.85000000000002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</row>
    <row r="51" spans="1:23" ht="62.25" customHeight="1">
      <c r="A51" s="65" t="s">
        <v>42</v>
      </c>
      <c r="B51" s="59" t="s">
        <v>93</v>
      </c>
      <c r="C51" s="60" t="s">
        <v>160</v>
      </c>
      <c r="D51" s="61" t="s">
        <v>124</v>
      </c>
      <c r="E51" s="61" t="s">
        <v>139</v>
      </c>
      <c r="F51" s="61" t="s">
        <v>179</v>
      </c>
      <c r="G51" s="48">
        <f t="shared" si="2"/>
        <v>48.93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48.93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</row>
    <row r="52" spans="1:23" ht="15.75">
      <c r="A52" s="154" t="s">
        <v>180</v>
      </c>
      <c r="B52" s="154"/>
      <c r="C52" s="39"/>
      <c r="G52" s="40"/>
      <c r="H52" s="40"/>
      <c r="I52" s="40"/>
      <c r="J52" s="40"/>
      <c r="K52" s="41"/>
      <c r="L52" s="40"/>
      <c r="M52" s="40"/>
    </row>
    <row r="53" spans="1:23" ht="15.75">
      <c r="A53" s="155" t="s">
        <v>181</v>
      </c>
      <c r="B53" s="155"/>
      <c r="C53" s="39"/>
      <c r="G53" s="40"/>
      <c r="H53" s="40"/>
      <c r="I53" s="40"/>
      <c r="J53" s="40"/>
      <c r="K53" s="41"/>
      <c r="L53" s="40"/>
      <c r="M53" s="40"/>
    </row>
    <row r="54" spans="1:23" ht="15.75">
      <c r="A54" s="153" t="s">
        <v>182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</row>
    <row r="55" spans="1:23" ht="15.75">
      <c r="A55" s="153" t="s">
        <v>183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</row>
  </sheetData>
  <mergeCells count="54">
    <mergeCell ref="S1:W1"/>
    <mergeCell ref="A54:M54"/>
    <mergeCell ref="A55:M55"/>
    <mergeCell ref="A40:A41"/>
    <mergeCell ref="B40:B41"/>
    <mergeCell ref="A42:A43"/>
    <mergeCell ref="B42:B43"/>
    <mergeCell ref="A52:B52"/>
    <mergeCell ref="A53:B53"/>
    <mergeCell ref="A33:A34"/>
    <mergeCell ref="B33:B34"/>
    <mergeCell ref="A35:A36"/>
    <mergeCell ref="B35:B36"/>
    <mergeCell ref="A37:A39"/>
    <mergeCell ref="B37:B39"/>
    <mergeCell ref="A20:A21"/>
    <mergeCell ref="B20:B21"/>
    <mergeCell ref="A22:A24"/>
    <mergeCell ref="B22:B24"/>
    <mergeCell ref="A25:A26"/>
    <mergeCell ref="B25:B26"/>
    <mergeCell ref="A10:A12"/>
    <mergeCell ref="B10:B12"/>
    <mergeCell ref="A13:A15"/>
    <mergeCell ref="B13:B15"/>
    <mergeCell ref="A16:A17"/>
    <mergeCell ref="B16:B17"/>
    <mergeCell ref="D7:D8"/>
    <mergeCell ref="E7:E8"/>
    <mergeCell ref="F7:F8"/>
    <mergeCell ref="O6:O8"/>
    <mergeCell ref="P6:P8"/>
    <mergeCell ref="M6:M8"/>
    <mergeCell ref="N6:N8"/>
    <mergeCell ref="U6:U8"/>
    <mergeCell ref="V6:V8"/>
    <mergeCell ref="W6:W8"/>
    <mergeCell ref="Q6:Q8"/>
    <mergeCell ref="R6:R8"/>
    <mergeCell ref="T2:W2"/>
    <mergeCell ref="A3:W3"/>
    <mergeCell ref="A4:W4"/>
    <mergeCell ref="A6:A8"/>
    <mergeCell ref="B6:B8"/>
    <mergeCell ref="C6:C8"/>
    <mergeCell ref="D6:F6"/>
    <mergeCell ref="G6:G8"/>
    <mergeCell ref="H6:H8"/>
    <mergeCell ref="S6:S8"/>
    <mergeCell ref="T6:T8"/>
    <mergeCell ref="I6:I8"/>
    <mergeCell ref="J6:J8"/>
    <mergeCell ref="K6:K8"/>
    <mergeCell ref="L6:L8"/>
  </mergeCells>
  <pageMargins left="0.70866141732283472" right="0.70866141732283472" top="0.74803149606299213" bottom="0.74803149606299213" header="0.31496062992125984" footer="0.31496062992125984"/>
  <pageSetup paperSize="9" scale="41" fitToHeight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Приложение 3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2023-12-08T06:16:27Z</dcterms:modified>
</cp:coreProperties>
</file>