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приложение 1" sheetId="3" r:id="rId1"/>
    <sheet name="приложение 2" sheetId="2" r:id="rId2"/>
    <sheet name="приложение 3" sheetId="1" r:id="rId3"/>
  </sheets>
  <definedNames>
    <definedName name="_xlnm.Print_Area" localSheetId="2">'приложение 3'!$A$1:$T$251</definedName>
  </definedNames>
  <calcPr calcId="152511"/>
</workbook>
</file>

<file path=xl/calcChain.xml><?xml version="1.0" encoding="utf-8"?>
<calcChain xmlns="http://schemas.openxmlformats.org/spreadsheetml/2006/main">
  <c r="R41" i="2" l="1"/>
  <c r="R38" i="2"/>
  <c r="R53" i="2"/>
  <c r="R15" i="2"/>
  <c r="R18" i="2"/>
  <c r="T15" i="2"/>
  <c r="U15" i="2"/>
  <c r="V15" i="2"/>
  <c r="W15" i="2"/>
  <c r="X15" i="2"/>
  <c r="N15" i="1"/>
  <c r="N32" i="1"/>
  <c r="N35" i="1"/>
  <c r="R25" i="2"/>
  <c r="R24" i="2"/>
  <c r="X24" i="2"/>
  <c r="W24" i="2"/>
  <c r="V24" i="2"/>
  <c r="U24" i="2"/>
  <c r="T24" i="2"/>
  <c r="S24" i="2"/>
  <c r="Q24" i="2"/>
  <c r="H24" i="2" s="1"/>
  <c r="N24" i="2"/>
  <c r="D56" i="1"/>
  <c r="D55" i="1"/>
  <c r="D54" i="1"/>
  <c r="D53" i="1"/>
  <c r="O52" i="1"/>
  <c r="N52" i="1"/>
  <c r="M52" i="1"/>
  <c r="L52" i="1"/>
  <c r="K52" i="1"/>
  <c r="J52" i="1"/>
  <c r="I52" i="1"/>
  <c r="H52" i="1"/>
  <c r="G52" i="1"/>
  <c r="F52" i="1"/>
  <c r="E52" i="1"/>
  <c r="D52" i="1"/>
  <c r="N20" i="1"/>
  <c r="O20" i="1"/>
  <c r="P20" i="1"/>
  <c r="Q20" i="1"/>
  <c r="R20" i="1"/>
  <c r="S20" i="1"/>
  <c r="T20" i="1"/>
  <c r="L20" i="1"/>
  <c r="D25" i="1"/>
  <c r="D68" i="1"/>
  <c r="D69" i="1"/>
  <c r="D71" i="1"/>
  <c r="D73" i="1"/>
  <c r="D74" i="1"/>
  <c r="D76" i="1"/>
  <c r="D238" i="1"/>
  <c r="D241" i="1"/>
  <c r="D248" i="1"/>
  <c r="D223" i="1"/>
  <c r="D226" i="1"/>
  <c r="D233" i="1"/>
  <c r="D236" i="1"/>
  <c r="D206" i="1"/>
  <c r="D213" i="1"/>
  <c r="D214" i="1"/>
  <c r="D215" i="1"/>
  <c r="D216" i="1"/>
  <c r="D191" i="1"/>
  <c r="D193" i="1"/>
  <c r="D196" i="1"/>
  <c r="D203" i="1"/>
  <c r="D204" i="1"/>
  <c r="D205" i="1"/>
  <c r="D173" i="1"/>
  <c r="D174" i="1"/>
  <c r="D176" i="1"/>
  <c r="D178" i="1"/>
  <c r="D179" i="1"/>
  <c r="D181" i="1"/>
  <c r="D183" i="1"/>
  <c r="D184" i="1"/>
  <c r="D185" i="1"/>
  <c r="D186" i="1"/>
  <c r="D188" i="1"/>
  <c r="D153" i="1"/>
  <c r="D154" i="1"/>
  <c r="D156" i="1"/>
  <c r="D158" i="1"/>
  <c r="D159" i="1"/>
  <c r="D161" i="1"/>
  <c r="D163" i="1"/>
  <c r="D164" i="1"/>
  <c r="D165" i="1"/>
  <c r="D166" i="1"/>
  <c r="D168" i="1"/>
  <c r="D169" i="1"/>
  <c r="D170" i="1"/>
  <c r="D171" i="1"/>
  <c r="D143" i="1"/>
  <c r="D146" i="1"/>
  <c r="D148" i="1"/>
  <c r="D149" i="1"/>
  <c r="D151" i="1"/>
  <c r="D140" i="1"/>
  <c r="D130" i="1"/>
  <c r="P102" i="1"/>
  <c r="Q102" i="1"/>
  <c r="D105" i="1"/>
  <c r="N182" i="1"/>
  <c r="M20" i="1" l="1"/>
  <c r="L64" i="1" l="1"/>
  <c r="L63" i="1"/>
  <c r="L19" i="1"/>
  <c r="T38" i="1" l="1"/>
  <c r="S38" i="1" s="1"/>
  <c r="R38" i="1" s="1"/>
  <c r="Q38" i="1" s="1"/>
  <c r="P38" i="1" s="1"/>
  <c r="O38" i="1" s="1"/>
  <c r="N38" i="1" s="1"/>
  <c r="M38" i="1" s="1"/>
  <c r="L38" i="1" s="1"/>
  <c r="K38" i="1" s="1"/>
  <c r="J38" i="1" s="1"/>
  <c r="I38" i="1" s="1"/>
  <c r="H38" i="1" s="1"/>
  <c r="G38" i="1" s="1"/>
  <c r="F38" i="1" s="1"/>
  <c r="E38" i="1" s="1"/>
  <c r="T39" i="1"/>
  <c r="S39" i="1" s="1"/>
  <c r="R39" i="1" s="1"/>
  <c r="Q39" i="1" s="1"/>
  <c r="P39" i="1" s="1"/>
  <c r="O39" i="1" s="1"/>
  <c r="N39" i="1" s="1"/>
  <c r="M39" i="1" s="1"/>
  <c r="L39" i="1" s="1"/>
  <c r="T40" i="1"/>
  <c r="S40" i="1" s="1"/>
  <c r="R40" i="1" s="1"/>
  <c r="Q40" i="1" s="1"/>
  <c r="P40" i="1" s="1"/>
  <c r="O40" i="1" s="1"/>
  <c r="N40" i="1" s="1"/>
  <c r="M40" i="1" s="1"/>
  <c r="L40" i="1" s="1"/>
  <c r="O21" i="1"/>
  <c r="P21" i="1"/>
  <c r="Q21" i="1"/>
  <c r="R21" i="1"/>
  <c r="S21" i="1"/>
  <c r="T21" i="1"/>
  <c r="T125" i="1"/>
  <c r="S125" i="1"/>
  <c r="R125" i="1"/>
  <c r="Q125" i="1"/>
  <c r="P125" i="1"/>
  <c r="K39" i="1" l="1"/>
  <c r="J39" i="1" s="1"/>
  <c r="I39" i="1" s="1"/>
  <c r="H39" i="1" s="1"/>
  <c r="G39" i="1" s="1"/>
  <c r="F39" i="1" s="1"/>
  <c r="E39" i="1" s="1"/>
  <c r="L34" i="1"/>
  <c r="K40" i="1"/>
  <c r="J40" i="1" s="1"/>
  <c r="I40" i="1" s="1"/>
  <c r="H40" i="1" s="1"/>
  <c r="G40" i="1" s="1"/>
  <c r="F40" i="1" s="1"/>
  <c r="E40" i="1" s="1"/>
  <c r="L35" i="1"/>
  <c r="X53" i="2"/>
  <c r="W53" i="2"/>
  <c r="V53" i="2"/>
  <c r="U53" i="2"/>
  <c r="T53" i="2"/>
  <c r="X44" i="2"/>
  <c r="W44" i="2"/>
  <c r="V44" i="2"/>
  <c r="U44" i="2"/>
  <c r="T44" i="2"/>
  <c r="X52" i="2"/>
  <c r="W52" i="2"/>
  <c r="V52" i="2"/>
  <c r="U52" i="2"/>
  <c r="T52" i="2"/>
  <c r="S52" i="2"/>
  <c r="R52" i="2"/>
  <c r="Q52" i="2"/>
  <c r="P52" i="2"/>
  <c r="X50" i="2"/>
  <c r="W50" i="2"/>
  <c r="V50" i="2"/>
  <c r="U50" i="2"/>
  <c r="T50" i="2"/>
  <c r="S50" i="2"/>
  <c r="R50" i="2"/>
  <c r="Q50" i="2"/>
  <c r="P50" i="2"/>
  <c r="X49" i="2"/>
  <c r="W49" i="2"/>
  <c r="V49" i="2"/>
  <c r="U49" i="2"/>
  <c r="T49" i="2"/>
  <c r="S49" i="2"/>
  <c r="R49" i="2"/>
  <c r="Q49" i="2"/>
  <c r="P49" i="2"/>
  <c r="X48" i="2"/>
  <c r="W48" i="2"/>
  <c r="V48" i="2"/>
  <c r="U48" i="2"/>
  <c r="T48" i="2"/>
  <c r="X47" i="2"/>
  <c r="W47" i="2"/>
  <c r="V47" i="2"/>
  <c r="U47" i="2"/>
  <c r="T47" i="2"/>
  <c r="S47" i="2"/>
  <c r="R47" i="2"/>
  <c r="Q47" i="2"/>
  <c r="P47" i="2"/>
  <c r="X45" i="2"/>
  <c r="W45" i="2"/>
  <c r="V45" i="2"/>
  <c r="U45" i="2"/>
  <c r="T45" i="2"/>
  <c r="S45" i="2"/>
  <c r="X39" i="2"/>
  <c r="X41" i="2" s="1"/>
  <c r="W39" i="2"/>
  <c r="W41" i="2" s="1"/>
  <c r="V39" i="2"/>
  <c r="V41" i="2" s="1"/>
  <c r="U39" i="2"/>
  <c r="U41" i="2" s="1"/>
  <c r="T39" i="2"/>
  <c r="T41" i="2" s="1"/>
  <c r="K180" i="1"/>
  <c r="J180" i="1"/>
  <c r="I180" i="1"/>
  <c r="H180" i="1"/>
  <c r="G180" i="1"/>
  <c r="F180" i="1"/>
  <c r="T80" i="1"/>
  <c r="S80" i="1"/>
  <c r="R80" i="1"/>
  <c r="Q80" i="1"/>
  <c r="P80" i="1"/>
  <c r="T75" i="1"/>
  <c r="S75" i="1"/>
  <c r="R75" i="1"/>
  <c r="Q75" i="1"/>
  <c r="P75" i="1"/>
  <c r="T70" i="1"/>
  <c r="S70" i="1"/>
  <c r="R70" i="1"/>
  <c r="Q70" i="1"/>
  <c r="P70" i="1"/>
  <c r="P65" i="1" s="1"/>
  <c r="X25" i="2"/>
  <c r="W25" i="2"/>
  <c r="V25" i="2"/>
  <c r="U25" i="2"/>
  <c r="T25" i="2"/>
  <c r="X23" i="2"/>
  <c r="W23" i="2"/>
  <c r="V23" i="2"/>
  <c r="U23" i="2"/>
  <c r="T23" i="2"/>
  <c r="X22" i="2"/>
  <c r="W22" i="2"/>
  <c r="V22" i="2"/>
  <c r="U22" i="2"/>
  <c r="T22" i="2"/>
  <c r="D180" i="1" l="1"/>
  <c r="T160" i="1"/>
  <c r="S160" i="1"/>
  <c r="R160" i="1"/>
  <c r="Q160" i="1"/>
  <c r="P160" i="1"/>
  <c r="T155" i="1"/>
  <c r="S155" i="1"/>
  <c r="R155" i="1"/>
  <c r="Q155" i="1"/>
  <c r="P155" i="1"/>
  <c r="T150" i="1"/>
  <c r="X51" i="2" s="1"/>
  <c r="S150" i="1"/>
  <c r="W51" i="2" s="1"/>
  <c r="R150" i="1"/>
  <c r="V51" i="2" s="1"/>
  <c r="Q150" i="1"/>
  <c r="U51" i="2" s="1"/>
  <c r="P150" i="1"/>
  <c r="T51" i="2" s="1"/>
  <c r="T141" i="1"/>
  <c r="S141" i="1" s="1"/>
  <c r="R141" i="1" s="1"/>
  <c r="Q141" i="1" s="1"/>
  <c r="P141" i="1" s="1"/>
  <c r="O141" i="1" s="1"/>
  <c r="N141" i="1" s="1"/>
  <c r="M141" i="1" s="1"/>
  <c r="L141" i="1" s="1"/>
  <c r="K141" i="1" s="1"/>
  <c r="J141" i="1" s="1"/>
  <c r="I141" i="1" s="1"/>
  <c r="H141" i="1" s="1"/>
  <c r="G141" i="1" s="1"/>
  <c r="F141" i="1" s="1"/>
  <c r="E141" i="1" s="1"/>
  <c r="D141" i="1" s="1"/>
  <c r="T139" i="1"/>
  <c r="S139" i="1" s="1"/>
  <c r="R139" i="1" s="1"/>
  <c r="Q139" i="1" s="1"/>
  <c r="P139" i="1" s="1"/>
  <c r="O139" i="1" s="1"/>
  <c r="N139" i="1" s="1"/>
  <c r="M139" i="1" s="1"/>
  <c r="L139" i="1" s="1"/>
  <c r="K139" i="1" s="1"/>
  <c r="J139" i="1" s="1"/>
  <c r="I139" i="1" s="1"/>
  <c r="H139" i="1" s="1"/>
  <c r="G139" i="1" s="1"/>
  <c r="F139" i="1" s="1"/>
  <c r="E139" i="1" s="1"/>
  <c r="D139" i="1" s="1"/>
  <c r="T138" i="1"/>
  <c r="S138" i="1" s="1"/>
  <c r="R138" i="1" s="1"/>
  <c r="Q138" i="1" s="1"/>
  <c r="P138" i="1" s="1"/>
  <c r="O138" i="1" s="1"/>
  <c r="N138" i="1" s="1"/>
  <c r="M138" i="1" s="1"/>
  <c r="L138" i="1" s="1"/>
  <c r="K138" i="1" s="1"/>
  <c r="J138" i="1" s="1"/>
  <c r="I138" i="1" s="1"/>
  <c r="H138" i="1" s="1"/>
  <c r="G138" i="1" s="1"/>
  <c r="F138" i="1" s="1"/>
  <c r="E138" i="1" s="1"/>
  <c r="D138" i="1" s="1"/>
  <c r="T131" i="1"/>
  <c r="S131" i="1" s="1"/>
  <c r="T129" i="1"/>
  <c r="S129" i="1" s="1"/>
  <c r="T128" i="1"/>
  <c r="T123" i="1" s="1"/>
  <c r="T182" i="1"/>
  <c r="S182" i="1"/>
  <c r="R182" i="1"/>
  <c r="Q182" i="1"/>
  <c r="P182" i="1"/>
  <c r="T250" i="1"/>
  <c r="S250" i="1"/>
  <c r="R250" i="1"/>
  <c r="Q250" i="1"/>
  <c r="P250" i="1"/>
  <c r="O250" i="1"/>
  <c r="N250" i="1"/>
  <c r="M250" i="1"/>
  <c r="L250" i="1"/>
  <c r="K250" i="1"/>
  <c r="J250" i="1"/>
  <c r="T240" i="1"/>
  <c r="T239" i="1" s="1"/>
  <c r="S240" i="1"/>
  <c r="S239" i="1" s="1"/>
  <c r="R240" i="1"/>
  <c r="R239" i="1" s="1"/>
  <c r="Q240" i="1"/>
  <c r="Q239" i="1" s="1"/>
  <c r="P240" i="1"/>
  <c r="P239" i="1" s="1"/>
  <c r="T145" i="1"/>
  <c r="T135" i="1" s="1"/>
  <c r="S145" i="1"/>
  <c r="R145" i="1"/>
  <c r="Q145" i="1"/>
  <c r="P145" i="1"/>
  <c r="T124" i="1"/>
  <c r="T117" i="1"/>
  <c r="S117" i="1"/>
  <c r="R117" i="1"/>
  <c r="Q117" i="1"/>
  <c r="P117" i="1"/>
  <c r="T112" i="1"/>
  <c r="S112" i="1"/>
  <c r="R112" i="1"/>
  <c r="Q112" i="1"/>
  <c r="P112" i="1"/>
  <c r="T107" i="1"/>
  <c r="T62" i="1" s="1"/>
  <c r="S107" i="1"/>
  <c r="R107" i="1"/>
  <c r="Q107" i="1"/>
  <c r="Q62" i="1" s="1"/>
  <c r="P107" i="1"/>
  <c r="P62" i="1" s="1"/>
  <c r="T19" i="1"/>
  <c r="S19" i="1"/>
  <c r="R19" i="1"/>
  <c r="Q19" i="1"/>
  <c r="P19" i="1"/>
  <c r="T18" i="1"/>
  <c r="S18" i="1"/>
  <c r="R18" i="1"/>
  <c r="Q18" i="1"/>
  <c r="P18" i="1"/>
  <c r="T66" i="1"/>
  <c r="S66" i="1"/>
  <c r="R66" i="1"/>
  <c r="Q66" i="1"/>
  <c r="P66" i="1"/>
  <c r="T65" i="1"/>
  <c r="S65" i="1"/>
  <c r="R65" i="1"/>
  <c r="Q65" i="1"/>
  <c r="T64" i="1"/>
  <c r="S64" i="1"/>
  <c r="R64" i="1"/>
  <c r="Q64" i="1"/>
  <c r="P64" i="1"/>
  <c r="T63" i="1"/>
  <c r="S63" i="1"/>
  <c r="R63" i="1"/>
  <c r="Q63" i="1"/>
  <c r="P63" i="1"/>
  <c r="T46" i="2" l="1"/>
  <c r="P135" i="1"/>
  <c r="U46" i="2"/>
  <c r="Q135" i="1"/>
  <c r="S62" i="1"/>
  <c r="W46" i="2"/>
  <c r="S135" i="1"/>
  <c r="R62" i="1"/>
  <c r="V46" i="2"/>
  <c r="R135" i="1"/>
  <c r="V43" i="2" s="1"/>
  <c r="T126" i="1"/>
  <c r="S128" i="1"/>
  <c r="S123" i="1" s="1"/>
  <c r="Q144" i="1"/>
  <c r="R144" i="1"/>
  <c r="R134" i="1" s="1"/>
  <c r="P144" i="1"/>
  <c r="P134" i="1" s="1"/>
  <c r="S144" i="1"/>
  <c r="S134" i="1" s="1"/>
  <c r="S124" i="1"/>
  <c r="R129" i="1"/>
  <c r="Q129" i="1" s="1"/>
  <c r="P129" i="1" s="1"/>
  <c r="T43" i="2"/>
  <c r="U43" i="2"/>
  <c r="W43" i="2"/>
  <c r="T144" i="1"/>
  <c r="T134" i="1" s="1"/>
  <c r="X46" i="2"/>
  <c r="X43" i="2"/>
  <c r="T136" i="1"/>
  <c r="S136" i="1"/>
  <c r="S126" i="1"/>
  <c r="R131" i="1"/>
  <c r="Q134" i="1"/>
  <c r="T133" i="1"/>
  <c r="S133" i="1"/>
  <c r="R133" i="1"/>
  <c r="Q133" i="1"/>
  <c r="P133" i="1"/>
  <c r="T127" i="1"/>
  <c r="S127" i="1"/>
  <c r="R127" i="1"/>
  <c r="Q127" i="1"/>
  <c r="P127" i="1"/>
  <c r="T122" i="1"/>
  <c r="S122" i="1"/>
  <c r="R122" i="1"/>
  <c r="Q122" i="1"/>
  <c r="P122" i="1"/>
  <c r="T221" i="1"/>
  <c r="S221" i="1"/>
  <c r="R221" i="1"/>
  <c r="Q221" i="1"/>
  <c r="P221" i="1"/>
  <c r="T220" i="1"/>
  <c r="S220" i="1"/>
  <c r="R220" i="1"/>
  <c r="Q220" i="1"/>
  <c r="P220" i="1"/>
  <c r="T219" i="1"/>
  <c r="S219" i="1"/>
  <c r="R219" i="1"/>
  <c r="Q219" i="1"/>
  <c r="P219" i="1"/>
  <c r="T218" i="1"/>
  <c r="S218" i="1"/>
  <c r="R218" i="1"/>
  <c r="Q218" i="1"/>
  <c r="P218" i="1"/>
  <c r="T217" i="1"/>
  <c r="S217" i="1"/>
  <c r="R217" i="1"/>
  <c r="Q217" i="1"/>
  <c r="P217" i="1"/>
  <c r="T211" i="1"/>
  <c r="S211" i="1"/>
  <c r="R211" i="1"/>
  <c r="Q211" i="1"/>
  <c r="P211" i="1"/>
  <c r="T210" i="1"/>
  <c r="S210" i="1"/>
  <c r="R210" i="1"/>
  <c r="Q210" i="1"/>
  <c r="P210" i="1"/>
  <c r="T209" i="1"/>
  <c r="S209" i="1"/>
  <c r="R209" i="1"/>
  <c r="Q209" i="1"/>
  <c r="P209" i="1"/>
  <c r="T208" i="1"/>
  <c r="S208" i="1"/>
  <c r="R208" i="1"/>
  <c r="Q208" i="1"/>
  <c r="P208" i="1"/>
  <c r="T207" i="1"/>
  <c r="S207" i="1"/>
  <c r="R207" i="1"/>
  <c r="Q207" i="1"/>
  <c r="P207" i="1"/>
  <c r="T201" i="1"/>
  <c r="S201" i="1"/>
  <c r="R201" i="1"/>
  <c r="Q201" i="1"/>
  <c r="P201" i="1"/>
  <c r="T200" i="1"/>
  <c r="S200" i="1"/>
  <c r="R200" i="1"/>
  <c r="Q200" i="1"/>
  <c r="P200" i="1"/>
  <c r="T199" i="1"/>
  <c r="S199" i="1"/>
  <c r="R199" i="1"/>
  <c r="Q199" i="1"/>
  <c r="P199" i="1"/>
  <c r="T198" i="1"/>
  <c r="S198" i="1"/>
  <c r="R198" i="1"/>
  <c r="Q198" i="1"/>
  <c r="P198" i="1"/>
  <c r="T197" i="1"/>
  <c r="S197" i="1"/>
  <c r="R197" i="1"/>
  <c r="Q197" i="1"/>
  <c r="P197" i="1"/>
  <c r="T137" i="1"/>
  <c r="T132" i="1" s="1"/>
  <c r="S137" i="1"/>
  <c r="S132" i="1" s="1"/>
  <c r="R137" i="1"/>
  <c r="R132" i="1" s="1"/>
  <c r="T22" i="1"/>
  <c r="T17" i="1" s="1"/>
  <c r="S22" i="1"/>
  <c r="S17" i="1" s="1"/>
  <c r="R22" i="1"/>
  <c r="R17" i="1" s="1"/>
  <c r="Q22" i="1"/>
  <c r="Q17" i="1" s="1"/>
  <c r="P22" i="1"/>
  <c r="P17" i="1" s="1"/>
  <c r="O22" i="1"/>
  <c r="T12" i="1" l="1"/>
  <c r="S12" i="1"/>
  <c r="R12" i="1"/>
  <c r="R128" i="1"/>
  <c r="R124" i="1"/>
  <c r="R195" i="1"/>
  <c r="R194" i="1" s="1"/>
  <c r="R190" i="1" s="1"/>
  <c r="Q195" i="1"/>
  <c r="Q194" i="1" s="1"/>
  <c r="Q190" i="1" s="1"/>
  <c r="S195" i="1"/>
  <c r="S194" i="1" s="1"/>
  <c r="S190" i="1" s="1"/>
  <c r="Q124" i="1"/>
  <c r="T195" i="1"/>
  <c r="T194" i="1" s="1"/>
  <c r="T190" i="1" s="1"/>
  <c r="P195" i="1"/>
  <c r="P194" i="1" s="1"/>
  <c r="P190" i="1" s="1"/>
  <c r="P15" i="1" s="1"/>
  <c r="R136" i="1"/>
  <c r="R126" i="1"/>
  <c r="Q131" i="1"/>
  <c r="O129" i="1"/>
  <c r="N129" i="1" s="1"/>
  <c r="M129" i="1" s="1"/>
  <c r="L129" i="1" s="1"/>
  <c r="K129" i="1" s="1"/>
  <c r="J129" i="1" s="1"/>
  <c r="I129" i="1" s="1"/>
  <c r="H129" i="1" s="1"/>
  <c r="G129" i="1" s="1"/>
  <c r="F129" i="1" s="1"/>
  <c r="E129" i="1" s="1"/>
  <c r="D129" i="1" s="1"/>
  <c r="P124" i="1"/>
  <c r="O34" i="1"/>
  <c r="O35" i="1"/>
  <c r="S25" i="2"/>
  <c r="Q189" i="1" l="1"/>
  <c r="Q15" i="1"/>
  <c r="T189" i="1"/>
  <c r="T14" i="1" s="1"/>
  <c r="T15" i="1"/>
  <c r="X13" i="2" s="1"/>
  <c r="R189" i="1"/>
  <c r="R15" i="1"/>
  <c r="V13" i="2" s="1"/>
  <c r="Q14" i="1"/>
  <c r="S189" i="1"/>
  <c r="S14" i="1" s="1"/>
  <c r="S15" i="1"/>
  <c r="Q128" i="1"/>
  <c r="R123" i="1"/>
  <c r="R14" i="1"/>
  <c r="W13" i="2"/>
  <c r="U13" i="2"/>
  <c r="P189" i="1"/>
  <c r="P14" i="1" s="1"/>
  <c r="Q136" i="1"/>
  <c r="Q137" i="1"/>
  <c r="Q132" i="1" s="1"/>
  <c r="Q12" i="1" s="1"/>
  <c r="Q126" i="1"/>
  <c r="P131" i="1"/>
  <c r="H54" i="2"/>
  <c r="T13" i="2" l="1"/>
  <c r="Q123" i="1"/>
  <c r="P128" i="1"/>
  <c r="P136" i="1"/>
  <c r="P137" i="1"/>
  <c r="P132" i="1" s="1"/>
  <c r="P12" i="1" s="1"/>
  <c r="P126" i="1"/>
  <c r="O131" i="1"/>
  <c r="N131" i="1" s="1"/>
  <c r="M131" i="1" s="1"/>
  <c r="L131" i="1" s="1"/>
  <c r="K131" i="1" s="1"/>
  <c r="J131" i="1" s="1"/>
  <c r="I131" i="1" s="1"/>
  <c r="H131" i="1" s="1"/>
  <c r="G131" i="1" s="1"/>
  <c r="F131" i="1" s="1"/>
  <c r="E131" i="1" s="1"/>
  <c r="D131" i="1" s="1"/>
  <c r="O182" i="1"/>
  <c r="M182" i="1"/>
  <c r="L125" i="1"/>
  <c r="L22" i="1"/>
  <c r="D182" i="1" l="1"/>
  <c r="O128" i="1"/>
  <c r="N128" i="1" s="1"/>
  <c r="M128" i="1" s="1"/>
  <c r="L128" i="1" s="1"/>
  <c r="K128" i="1" s="1"/>
  <c r="J128" i="1" s="1"/>
  <c r="I128" i="1" s="1"/>
  <c r="H128" i="1" s="1"/>
  <c r="G128" i="1" s="1"/>
  <c r="F128" i="1" s="1"/>
  <c r="E128" i="1" s="1"/>
  <c r="D128" i="1" s="1"/>
  <c r="P123" i="1"/>
  <c r="O137" i="1"/>
  <c r="P23" i="2"/>
  <c r="P38" i="2"/>
  <c r="O23" i="2" l="1"/>
  <c r="M33" i="1" l="1"/>
  <c r="M34" i="1"/>
  <c r="M35" i="1"/>
  <c r="M36" i="1"/>
  <c r="P21" i="2"/>
  <c r="Q25" i="2"/>
  <c r="F57" i="1"/>
  <c r="G57" i="1"/>
  <c r="H57" i="1"/>
  <c r="I57" i="1"/>
  <c r="J57" i="1"/>
  <c r="K57" i="1"/>
  <c r="L57" i="1"/>
  <c r="M57" i="1"/>
  <c r="N57" i="1"/>
  <c r="O57" i="1"/>
  <c r="E57" i="1"/>
  <c r="D48" i="1"/>
  <c r="D49" i="1"/>
  <c r="D50" i="1"/>
  <c r="D51" i="1"/>
  <c r="D58" i="1"/>
  <c r="D59" i="1"/>
  <c r="D60" i="1"/>
  <c r="D61" i="1"/>
  <c r="S23" i="2"/>
  <c r="R23" i="2"/>
  <c r="Q23" i="2"/>
  <c r="Q21" i="2" l="1"/>
  <c r="D57" i="1"/>
  <c r="O177" i="1"/>
  <c r="N177" i="1"/>
  <c r="M177" i="1"/>
  <c r="L177" i="1"/>
  <c r="K177" i="1"/>
  <c r="J177" i="1"/>
  <c r="I177" i="1"/>
  <c r="I175" i="1" s="1"/>
  <c r="H177" i="1"/>
  <c r="H175" i="1" s="1"/>
  <c r="G177" i="1"/>
  <c r="G175" i="1" s="1"/>
  <c r="F177" i="1"/>
  <c r="F175" i="1" s="1"/>
  <c r="E177" i="1"/>
  <c r="E175" i="1" s="1"/>
  <c r="E187" i="1"/>
  <c r="F187" i="1"/>
  <c r="G187" i="1"/>
  <c r="D175" i="1" l="1"/>
  <c r="D177" i="1"/>
  <c r="L230" i="1"/>
  <c r="M230" i="1"/>
  <c r="N230" i="1"/>
  <c r="L229" i="1"/>
  <c r="M229" i="1"/>
  <c r="N229" i="1"/>
  <c r="H38" i="2" l="1"/>
  <c r="P22" i="2" l="1"/>
  <c r="S22" i="2"/>
  <c r="R22" i="2"/>
  <c r="Q22" i="2"/>
  <c r="O22" i="2"/>
  <c r="K34" i="1"/>
  <c r="K35" i="1"/>
  <c r="K36" i="1"/>
  <c r="K33" i="1"/>
  <c r="O47" i="1" l="1"/>
  <c r="N47" i="1"/>
  <c r="M47" i="1"/>
  <c r="L47" i="1"/>
  <c r="K47" i="1"/>
  <c r="J47" i="1"/>
  <c r="J45" i="1" s="1"/>
  <c r="J44" i="1" s="1"/>
  <c r="I47" i="1"/>
  <c r="I45" i="1" s="1"/>
  <c r="I44" i="1" s="1"/>
  <c r="H47" i="1"/>
  <c r="H45" i="1" s="1"/>
  <c r="H44" i="1" s="1"/>
  <c r="G47" i="1"/>
  <c r="G45" i="1" s="1"/>
  <c r="G44" i="1" s="1"/>
  <c r="F47" i="1"/>
  <c r="F45" i="1" s="1"/>
  <c r="F44" i="1" s="1"/>
  <c r="E47" i="1"/>
  <c r="E45" i="1" s="1"/>
  <c r="E44" i="1" s="1"/>
  <c r="N23" i="2" l="1"/>
  <c r="H23" i="2" s="1"/>
  <c r="N22" i="2"/>
  <c r="H22" i="2" s="1"/>
  <c r="D47" i="1"/>
  <c r="K228" i="1" l="1"/>
  <c r="K229" i="1"/>
  <c r="K230" i="1"/>
  <c r="J135" i="1"/>
  <c r="O172" i="1"/>
  <c r="N172" i="1"/>
  <c r="M172" i="1"/>
  <c r="L172" i="1"/>
  <c r="K172" i="1"/>
  <c r="J172" i="1"/>
  <c r="I172" i="1"/>
  <c r="H172" i="1"/>
  <c r="G172" i="1"/>
  <c r="F172" i="1"/>
  <c r="E172" i="1"/>
  <c r="E123" i="1"/>
  <c r="F123" i="1"/>
  <c r="G123" i="1"/>
  <c r="H123" i="1"/>
  <c r="I123" i="1"/>
  <c r="J123" i="1"/>
  <c r="K123" i="1"/>
  <c r="L123" i="1"/>
  <c r="M123" i="1"/>
  <c r="N123" i="1"/>
  <c r="O123" i="1"/>
  <c r="E124" i="1"/>
  <c r="F124" i="1"/>
  <c r="G124" i="1"/>
  <c r="H124" i="1"/>
  <c r="I124" i="1"/>
  <c r="J124" i="1"/>
  <c r="K124" i="1"/>
  <c r="L124" i="1"/>
  <c r="M124" i="1"/>
  <c r="N124" i="1"/>
  <c r="O124" i="1"/>
  <c r="E125" i="1"/>
  <c r="F125" i="1"/>
  <c r="G125" i="1"/>
  <c r="H125" i="1"/>
  <c r="I125" i="1"/>
  <c r="J125" i="1"/>
  <c r="K125" i="1"/>
  <c r="M125" i="1"/>
  <c r="N125" i="1"/>
  <c r="O125" i="1"/>
  <c r="E126" i="1"/>
  <c r="D126" i="1" s="1"/>
  <c r="F126" i="1"/>
  <c r="G126" i="1"/>
  <c r="H126" i="1"/>
  <c r="I126" i="1"/>
  <c r="J126" i="1"/>
  <c r="K126" i="1"/>
  <c r="L126" i="1"/>
  <c r="M126" i="1"/>
  <c r="N126" i="1"/>
  <c r="O126" i="1"/>
  <c r="D172" i="1" l="1"/>
  <c r="S39" i="2"/>
  <c r="D125" i="1"/>
  <c r="D124" i="1"/>
  <c r="D123" i="1"/>
  <c r="K63" i="1" l="1"/>
  <c r="K64" i="1"/>
  <c r="K66" i="1"/>
  <c r="D121" i="1"/>
  <c r="D120" i="1"/>
  <c r="D119" i="1"/>
  <c r="D118" i="1"/>
  <c r="O117" i="1"/>
  <c r="N117" i="1"/>
  <c r="M117" i="1"/>
  <c r="L117" i="1"/>
  <c r="K117" i="1"/>
  <c r="J117" i="1"/>
  <c r="I117" i="1"/>
  <c r="H117" i="1"/>
  <c r="G117" i="1"/>
  <c r="F117" i="1"/>
  <c r="E117" i="1"/>
  <c r="O37" i="2"/>
  <c r="H37" i="2" s="1"/>
  <c r="O36" i="2"/>
  <c r="O35" i="2"/>
  <c r="O34" i="2"/>
  <c r="K20" i="1"/>
  <c r="D117" i="1" l="1"/>
  <c r="E65" i="1"/>
  <c r="F112" i="1"/>
  <c r="G112" i="1"/>
  <c r="H112" i="1"/>
  <c r="I112" i="1"/>
  <c r="J112" i="1"/>
  <c r="K112" i="1"/>
  <c r="L112" i="1"/>
  <c r="M112" i="1"/>
  <c r="N112" i="1"/>
  <c r="O112" i="1"/>
  <c r="E112" i="1"/>
  <c r="D113" i="1"/>
  <c r="D114" i="1"/>
  <c r="D115" i="1"/>
  <c r="D116" i="1"/>
  <c r="F107" i="1"/>
  <c r="G107" i="1"/>
  <c r="H107" i="1"/>
  <c r="I107" i="1"/>
  <c r="J107" i="1"/>
  <c r="K107" i="1"/>
  <c r="L107" i="1"/>
  <c r="M107" i="1"/>
  <c r="N107" i="1"/>
  <c r="O107" i="1"/>
  <c r="E107" i="1"/>
  <c r="D108" i="1"/>
  <c r="D109" i="1"/>
  <c r="D110" i="1"/>
  <c r="D111" i="1"/>
  <c r="D103" i="1"/>
  <c r="D104" i="1"/>
  <c r="D106" i="1"/>
  <c r="F102" i="1"/>
  <c r="G102" i="1"/>
  <c r="H102" i="1"/>
  <c r="I102" i="1"/>
  <c r="J102" i="1"/>
  <c r="K102" i="1"/>
  <c r="L102" i="1"/>
  <c r="M102" i="1"/>
  <c r="N102" i="1"/>
  <c r="O102" i="1"/>
  <c r="D102" i="1" s="1"/>
  <c r="E102" i="1"/>
  <c r="D98" i="1"/>
  <c r="D99" i="1"/>
  <c r="D100" i="1"/>
  <c r="D101" i="1"/>
  <c r="F97" i="1"/>
  <c r="G97" i="1"/>
  <c r="H97" i="1"/>
  <c r="I97" i="1"/>
  <c r="J97" i="1"/>
  <c r="K97" i="1"/>
  <c r="L97" i="1"/>
  <c r="M97" i="1"/>
  <c r="N97" i="1"/>
  <c r="O97" i="1"/>
  <c r="E97" i="1"/>
  <c r="F136" i="1"/>
  <c r="G136" i="1"/>
  <c r="H136" i="1"/>
  <c r="I136" i="1"/>
  <c r="J136" i="1"/>
  <c r="K136" i="1"/>
  <c r="L136" i="1"/>
  <c r="M136" i="1"/>
  <c r="N136" i="1"/>
  <c r="O136" i="1"/>
  <c r="I134" i="1"/>
  <c r="J134" i="1"/>
  <c r="F133" i="1"/>
  <c r="G133" i="1"/>
  <c r="H133" i="1"/>
  <c r="I133" i="1"/>
  <c r="J133" i="1"/>
  <c r="K133" i="1"/>
  <c r="L133" i="1"/>
  <c r="M133" i="1"/>
  <c r="N133" i="1"/>
  <c r="O133" i="1"/>
  <c r="E133" i="1"/>
  <c r="D133" i="1" s="1"/>
  <c r="E136" i="1"/>
  <c r="D136" i="1" s="1"/>
  <c r="E66" i="1"/>
  <c r="F66" i="1"/>
  <c r="G66" i="1"/>
  <c r="H66" i="1"/>
  <c r="I66" i="1"/>
  <c r="J66" i="1"/>
  <c r="L66" i="1"/>
  <c r="M66" i="1"/>
  <c r="N66" i="1"/>
  <c r="O66" i="1"/>
  <c r="F65" i="1"/>
  <c r="J26" i="2" s="1"/>
  <c r="G65" i="1"/>
  <c r="K26" i="2" s="1"/>
  <c r="F64" i="1"/>
  <c r="G64" i="1"/>
  <c r="H64" i="1"/>
  <c r="I64" i="1"/>
  <c r="J64" i="1"/>
  <c r="M64" i="1"/>
  <c r="N64" i="1"/>
  <c r="O64" i="1"/>
  <c r="F63" i="1"/>
  <c r="G63" i="1"/>
  <c r="H63" i="1"/>
  <c r="I63" i="1"/>
  <c r="J63" i="1"/>
  <c r="M63" i="1"/>
  <c r="N63" i="1"/>
  <c r="O63" i="1"/>
  <c r="E64" i="1"/>
  <c r="D64" i="1" s="1"/>
  <c r="E63" i="1"/>
  <c r="D63" i="1" s="1"/>
  <c r="H36" i="2"/>
  <c r="H35" i="2"/>
  <c r="H34" i="2"/>
  <c r="D66" i="1" l="1"/>
  <c r="I26" i="2"/>
  <c r="D112" i="1"/>
  <c r="D107" i="1"/>
  <c r="D97" i="1"/>
  <c r="E192" i="1"/>
  <c r="F192" i="1"/>
  <c r="G192" i="1"/>
  <c r="O50" i="2"/>
  <c r="H50" i="2" s="1"/>
  <c r="O167" i="1"/>
  <c r="N167" i="1"/>
  <c r="M167" i="1"/>
  <c r="L167" i="1"/>
  <c r="K167" i="1"/>
  <c r="J167" i="1"/>
  <c r="I167" i="1"/>
  <c r="H167" i="1"/>
  <c r="G167" i="1"/>
  <c r="F167" i="1"/>
  <c r="E167" i="1"/>
  <c r="K162" i="1"/>
  <c r="J162" i="1"/>
  <c r="I162" i="1"/>
  <c r="I160" i="1" s="1"/>
  <c r="H162" i="1"/>
  <c r="H160" i="1" s="1"/>
  <c r="G162" i="1"/>
  <c r="G160" i="1" s="1"/>
  <c r="F162" i="1"/>
  <c r="F160" i="1" s="1"/>
  <c r="E162" i="1"/>
  <c r="E160" i="1" l="1"/>
  <c r="D167" i="1"/>
  <c r="M162" i="1"/>
  <c r="M160" i="1" s="1"/>
  <c r="N162" i="1"/>
  <c r="N160" i="1" s="1"/>
  <c r="O162" i="1"/>
  <c r="O160" i="1" s="1"/>
  <c r="L162" i="1" l="1"/>
  <c r="D162" i="1" s="1"/>
  <c r="O49" i="2"/>
  <c r="N49" i="2"/>
  <c r="F157" i="1"/>
  <c r="F155" i="1" s="1"/>
  <c r="G157" i="1"/>
  <c r="G155" i="1" s="1"/>
  <c r="H157" i="1"/>
  <c r="H155" i="1" s="1"/>
  <c r="I157" i="1"/>
  <c r="I155" i="1" s="1"/>
  <c r="I135" i="1" s="1"/>
  <c r="J157" i="1"/>
  <c r="K157" i="1"/>
  <c r="K155" i="1" s="1"/>
  <c r="M157" i="1"/>
  <c r="M155" i="1" s="1"/>
  <c r="N157" i="1"/>
  <c r="N155" i="1" s="1"/>
  <c r="O157" i="1"/>
  <c r="O155" i="1" s="1"/>
  <c r="E157" i="1"/>
  <c r="L160" i="1" l="1"/>
  <c r="D160" i="1" s="1"/>
  <c r="O48" i="2"/>
  <c r="N48" i="2"/>
  <c r="N47" i="2"/>
  <c r="N46" i="2"/>
  <c r="O45" i="2"/>
  <c r="P45" i="2"/>
  <c r="Q45" i="2"/>
  <c r="R45" i="2"/>
  <c r="N45" i="2"/>
  <c r="O58" i="2"/>
  <c r="P58" i="2"/>
  <c r="Q58" i="2"/>
  <c r="R58" i="2"/>
  <c r="S58" i="2"/>
  <c r="N58" i="2"/>
  <c r="O60" i="2"/>
  <c r="P60" i="2"/>
  <c r="Q60" i="2"/>
  <c r="R60" i="2"/>
  <c r="S60" i="2"/>
  <c r="N60" i="2"/>
  <c r="O62" i="2"/>
  <c r="P62" i="2"/>
  <c r="Q62" i="2"/>
  <c r="R62" i="2"/>
  <c r="S62" i="2"/>
  <c r="N62" i="2"/>
  <c r="O67" i="2"/>
  <c r="P67" i="2"/>
  <c r="Q67" i="2"/>
  <c r="R67" i="2"/>
  <c r="S67" i="2"/>
  <c r="O64" i="2"/>
  <c r="P64" i="2"/>
  <c r="Q64" i="2"/>
  <c r="R64" i="2"/>
  <c r="S64" i="2"/>
  <c r="N64" i="2"/>
  <c r="N65" i="2"/>
  <c r="N67" i="2"/>
  <c r="O41" i="2"/>
  <c r="N41" i="2"/>
  <c r="N25" i="2"/>
  <c r="H49" i="2" l="1"/>
  <c r="L157" i="1"/>
  <c r="D157" i="1" s="1"/>
  <c r="H64" i="2"/>
  <c r="H25" i="2"/>
  <c r="H18" i="2"/>
  <c r="H41" i="2"/>
  <c r="H45" i="2"/>
  <c r="I247" i="1"/>
  <c r="I242" i="1" s="1"/>
  <c r="N43" i="2"/>
  <c r="L155" i="1" l="1"/>
  <c r="D155" i="1" s="1"/>
  <c r="O152" i="1"/>
  <c r="N152" i="1"/>
  <c r="M152" i="1"/>
  <c r="K152" i="1"/>
  <c r="K150" i="1" s="1"/>
  <c r="O47" i="2" s="1"/>
  <c r="J152" i="1"/>
  <c r="I152" i="1"/>
  <c r="H152" i="1"/>
  <c r="H150" i="1" s="1"/>
  <c r="G152" i="1"/>
  <c r="G150" i="1" s="1"/>
  <c r="F152" i="1"/>
  <c r="F150" i="1" s="1"/>
  <c r="E152" i="1"/>
  <c r="J20" i="1"/>
  <c r="E150" i="1" l="1"/>
  <c r="M150" i="1"/>
  <c r="Q51" i="2" s="1"/>
  <c r="N150" i="1"/>
  <c r="R51" i="2" s="1"/>
  <c r="O150" i="1"/>
  <c r="S51" i="2" s="1"/>
  <c r="S53" i="2"/>
  <c r="L152" i="1"/>
  <c r="L150" i="1" s="1"/>
  <c r="P51" i="2" s="1"/>
  <c r="H47" i="2"/>
  <c r="G247" i="1"/>
  <c r="G242" i="1" s="1"/>
  <c r="D251" i="1"/>
  <c r="D250" i="1"/>
  <c r="D249" i="1"/>
  <c r="O247" i="1"/>
  <c r="O242" i="1" s="1"/>
  <c r="N247" i="1"/>
  <c r="N242" i="1" s="1"/>
  <c r="M247" i="1"/>
  <c r="M242" i="1" s="1"/>
  <c r="L247" i="1"/>
  <c r="L242" i="1" s="1"/>
  <c r="K247" i="1"/>
  <c r="K242" i="1" s="1"/>
  <c r="J247" i="1"/>
  <c r="J242" i="1" s="1"/>
  <c r="H247" i="1"/>
  <c r="H242" i="1" s="1"/>
  <c r="E247" i="1"/>
  <c r="O246" i="1"/>
  <c r="N246" i="1"/>
  <c r="M246" i="1"/>
  <c r="L246" i="1"/>
  <c r="K246" i="1"/>
  <c r="J246" i="1"/>
  <c r="I246" i="1"/>
  <c r="H246" i="1"/>
  <c r="G246" i="1"/>
  <c r="F246" i="1"/>
  <c r="E246" i="1"/>
  <c r="D246" i="1" s="1"/>
  <c r="O245" i="1"/>
  <c r="S66" i="2" s="1"/>
  <c r="N245" i="1"/>
  <c r="R66" i="2" s="1"/>
  <c r="M245" i="1"/>
  <c r="Q66" i="2" s="1"/>
  <c r="L245" i="1"/>
  <c r="P66" i="2" s="1"/>
  <c r="K245" i="1"/>
  <c r="O66" i="2" s="1"/>
  <c r="J245" i="1"/>
  <c r="N66" i="2" s="1"/>
  <c r="I245" i="1"/>
  <c r="H245" i="1"/>
  <c r="G245" i="1"/>
  <c r="F245" i="1"/>
  <c r="E245" i="1"/>
  <c r="O244" i="1"/>
  <c r="N244" i="1"/>
  <c r="M244" i="1"/>
  <c r="L244" i="1"/>
  <c r="K244" i="1"/>
  <c r="J244" i="1"/>
  <c r="I244" i="1"/>
  <c r="H244" i="1"/>
  <c r="G244" i="1"/>
  <c r="F244" i="1"/>
  <c r="E244" i="1"/>
  <c r="O243" i="1"/>
  <c r="N243" i="1"/>
  <c r="M243" i="1"/>
  <c r="L243" i="1"/>
  <c r="K243" i="1"/>
  <c r="J243" i="1"/>
  <c r="I243" i="1"/>
  <c r="H243" i="1"/>
  <c r="G243" i="1"/>
  <c r="F243" i="1"/>
  <c r="E243" i="1"/>
  <c r="F242" i="1"/>
  <c r="D245" i="1" l="1"/>
  <c r="D244" i="1"/>
  <c r="D152" i="1"/>
  <c r="D243" i="1"/>
  <c r="E242" i="1"/>
  <c r="D242" i="1" s="1"/>
  <c r="D247" i="1"/>
  <c r="D150" i="1"/>
  <c r="K240" i="1"/>
  <c r="L240" i="1"/>
  <c r="L239" i="1" s="1"/>
  <c r="L237" i="1" s="1"/>
  <c r="M240" i="1"/>
  <c r="Q65" i="2" s="1"/>
  <c r="N240" i="1"/>
  <c r="R65" i="2" s="1"/>
  <c r="O240" i="1"/>
  <c r="S65" i="2" s="1"/>
  <c r="H51" i="2"/>
  <c r="F21" i="1"/>
  <c r="G21" i="1"/>
  <c r="H21" i="1"/>
  <c r="I21" i="1"/>
  <c r="J21" i="1"/>
  <c r="K21" i="1"/>
  <c r="L21" i="1"/>
  <c r="M21" i="1"/>
  <c r="N21" i="1"/>
  <c r="F20" i="1"/>
  <c r="G20" i="1"/>
  <c r="H20" i="1"/>
  <c r="I20" i="1"/>
  <c r="O19" i="1"/>
  <c r="O18" i="1"/>
  <c r="F19" i="1"/>
  <c r="G19" i="1"/>
  <c r="H19" i="1"/>
  <c r="I19" i="1"/>
  <c r="J19" i="1"/>
  <c r="K19" i="1"/>
  <c r="M19" i="1"/>
  <c r="N19" i="1"/>
  <c r="F18" i="1"/>
  <c r="G18" i="1"/>
  <c r="H18" i="1"/>
  <c r="I18" i="1"/>
  <c r="J18" i="1"/>
  <c r="K18" i="1"/>
  <c r="L18" i="1"/>
  <c r="M18" i="1"/>
  <c r="N18" i="1"/>
  <c r="E18" i="1"/>
  <c r="E19" i="1"/>
  <c r="E20" i="1"/>
  <c r="E21" i="1"/>
  <c r="F22" i="1"/>
  <c r="G22" i="1"/>
  <c r="H22" i="1"/>
  <c r="I22" i="1"/>
  <c r="J22" i="1"/>
  <c r="K22" i="1"/>
  <c r="M22" i="1"/>
  <c r="N22" i="1"/>
  <c r="E22" i="1"/>
  <c r="F27" i="1"/>
  <c r="G27" i="1"/>
  <c r="H27" i="1"/>
  <c r="I27" i="1"/>
  <c r="J27" i="1"/>
  <c r="K27" i="1"/>
  <c r="L27" i="1"/>
  <c r="L17" i="1" s="1"/>
  <c r="M27" i="1"/>
  <c r="N27" i="1"/>
  <c r="O27" i="1"/>
  <c r="O17" i="1" s="1"/>
  <c r="E27" i="1"/>
  <c r="F36" i="1"/>
  <c r="G36" i="1"/>
  <c r="H36" i="1"/>
  <c r="I36" i="1"/>
  <c r="J36" i="1"/>
  <c r="L36" i="1"/>
  <c r="N36" i="1"/>
  <c r="O36" i="1"/>
  <c r="F35" i="1"/>
  <c r="G35" i="1"/>
  <c r="H35" i="1"/>
  <c r="I35" i="1"/>
  <c r="J35" i="1"/>
  <c r="S21" i="2"/>
  <c r="F34" i="1"/>
  <c r="G34" i="1"/>
  <c r="H34" i="1"/>
  <c r="I34" i="1"/>
  <c r="J34" i="1"/>
  <c r="N34" i="1"/>
  <c r="F33" i="1"/>
  <c r="G33" i="1"/>
  <c r="H33" i="1"/>
  <c r="I33" i="1"/>
  <c r="J33" i="1"/>
  <c r="L33" i="1"/>
  <c r="N33" i="1"/>
  <c r="O33" i="1"/>
  <c r="E33" i="1"/>
  <c r="E34" i="1"/>
  <c r="E35" i="1"/>
  <c r="E36" i="1"/>
  <c r="F37" i="1"/>
  <c r="G37" i="1"/>
  <c r="H37" i="1"/>
  <c r="I37" i="1"/>
  <c r="J37" i="1"/>
  <c r="K37" i="1"/>
  <c r="L37" i="1"/>
  <c r="M37" i="1"/>
  <c r="N37" i="1"/>
  <c r="O37" i="1"/>
  <c r="E37" i="1"/>
  <c r="F42" i="1"/>
  <c r="G42" i="1"/>
  <c r="H42" i="1"/>
  <c r="I42" i="1"/>
  <c r="J42" i="1"/>
  <c r="K42" i="1"/>
  <c r="L42" i="1"/>
  <c r="M42" i="1"/>
  <c r="N42" i="1"/>
  <c r="O42" i="1"/>
  <c r="E42" i="1"/>
  <c r="F67" i="1"/>
  <c r="G67" i="1"/>
  <c r="H67" i="1"/>
  <c r="E67" i="1"/>
  <c r="F72" i="1"/>
  <c r="G72" i="1"/>
  <c r="E72" i="1"/>
  <c r="F77" i="1"/>
  <c r="G77" i="1"/>
  <c r="E77" i="1"/>
  <c r="O82" i="1"/>
  <c r="O80" i="1" s="1"/>
  <c r="O77" i="1" s="1"/>
  <c r="O75" i="1" s="1"/>
  <c r="O72" i="1" s="1"/>
  <c r="O70" i="1" s="1"/>
  <c r="O65" i="1" s="1"/>
  <c r="F82" i="1"/>
  <c r="G82" i="1"/>
  <c r="H82" i="1"/>
  <c r="H80" i="1" s="1"/>
  <c r="H77" i="1" s="1"/>
  <c r="H75" i="1" s="1"/>
  <c r="I82" i="1"/>
  <c r="I80" i="1" s="1"/>
  <c r="I77" i="1" s="1"/>
  <c r="I75" i="1" s="1"/>
  <c r="I72" i="1" s="1"/>
  <c r="I70" i="1" s="1"/>
  <c r="J82" i="1"/>
  <c r="J80" i="1" s="1"/>
  <c r="J77" i="1" s="1"/>
  <c r="J75" i="1" s="1"/>
  <c r="J72" i="1" s="1"/>
  <c r="J70" i="1" s="1"/>
  <c r="K82" i="1"/>
  <c r="K80" i="1" s="1"/>
  <c r="K77" i="1" s="1"/>
  <c r="K75" i="1" s="1"/>
  <c r="K72" i="1" s="1"/>
  <c r="K70" i="1" s="1"/>
  <c r="K65" i="1" s="1"/>
  <c r="L82" i="1"/>
  <c r="L80" i="1" s="1"/>
  <c r="L77" i="1" s="1"/>
  <c r="L75" i="1" s="1"/>
  <c r="L72" i="1" s="1"/>
  <c r="L70" i="1" s="1"/>
  <c r="L65" i="1" s="1"/>
  <c r="M82" i="1"/>
  <c r="M80" i="1" s="1"/>
  <c r="M77" i="1" s="1"/>
  <c r="M75" i="1" s="1"/>
  <c r="M72" i="1" s="1"/>
  <c r="M70" i="1" s="1"/>
  <c r="M65" i="1" s="1"/>
  <c r="N82" i="1"/>
  <c r="N80" i="1" s="1"/>
  <c r="N77" i="1" s="1"/>
  <c r="N75" i="1" s="1"/>
  <c r="N72" i="1" s="1"/>
  <c r="N70" i="1" s="1"/>
  <c r="E82" i="1"/>
  <c r="F87" i="1"/>
  <c r="G87" i="1"/>
  <c r="H87" i="1"/>
  <c r="I87" i="1"/>
  <c r="J87" i="1"/>
  <c r="K87" i="1"/>
  <c r="L87" i="1"/>
  <c r="M87" i="1"/>
  <c r="N87" i="1"/>
  <c r="O87" i="1"/>
  <c r="E87" i="1"/>
  <c r="F92" i="1"/>
  <c r="G92" i="1"/>
  <c r="H92" i="1"/>
  <c r="I92" i="1"/>
  <c r="J92" i="1"/>
  <c r="K92" i="1"/>
  <c r="L92" i="1"/>
  <c r="M92" i="1"/>
  <c r="N92" i="1"/>
  <c r="O92" i="1"/>
  <c r="E92" i="1"/>
  <c r="N39" i="2"/>
  <c r="O39" i="2"/>
  <c r="P39" i="2"/>
  <c r="Q39" i="2"/>
  <c r="R39" i="2"/>
  <c r="F127" i="1"/>
  <c r="F122" i="1" s="1"/>
  <c r="G127" i="1"/>
  <c r="G122" i="1" s="1"/>
  <c r="H127" i="1"/>
  <c r="H122" i="1" s="1"/>
  <c r="I127" i="1"/>
  <c r="I122" i="1" s="1"/>
  <c r="J127" i="1"/>
  <c r="J122" i="1" s="1"/>
  <c r="K127" i="1"/>
  <c r="K122" i="1" s="1"/>
  <c r="L127" i="1"/>
  <c r="L122" i="1" s="1"/>
  <c r="M127" i="1"/>
  <c r="M122" i="1" s="1"/>
  <c r="N127" i="1"/>
  <c r="N122" i="1" s="1"/>
  <c r="O127" i="1"/>
  <c r="E127" i="1"/>
  <c r="E122" i="1" s="1"/>
  <c r="F137" i="1"/>
  <c r="G137" i="1"/>
  <c r="H137" i="1"/>
  <c r="I137" i="1"/>
  <c r="J137" i="1"/>
  <c r="K137" i="1"/>
  <c r="M137" i="1"/>
  <c r="N137" i="1"/>
  <c r="E137" i="1"/>
  <c r="I142" i="1"/>
  <c r="J142" i="1"/>
  <c r="F147" i="1"/>
  <c r="F145" i="1" s="1"/>
  <c r="G147" i="1"/>
  <c r="G145" i="1" s="1"/>
  <c r="H147" i="1"/>
  <c r="H145" i="1" s="1"/>
  <c r="I147" i="1"/>
  <c r="J147" i="1"/>
  <c r="K147" i="1"/>
  <c r="K145" i="1" s="1"/>
  <c r="K135" i="1" s="1"/>
  <c r="L147" i="1"/>
  <c r="M147" i="1"/>
  <c r="N147" i="1"/>
  <c r="O147" i="1"/>
  <c r="E147" i="1"/>
  <c r="N55" i="2"/>
  <c r="P55" i="2"/>
  <c r="Q55" i="2"/>
  <c r="R55" i="2"/>
  <c r="S55" i="2"/>
  <c r="F201" i="1"/>
  <c r="G201" i="1"/>
  <c r="H201" i="1"/>
  <c r="I201" i="1"/>
  <c r="J201" i="1"/>
  <c r="K201" i="1"/>
  <c r="L201" i="1"/>
  <c r="M201" i="1"/>
  <c r="N201" i="1"/>
  <c r="O201" i="1"/>
  <c r="F200" i="1"/>
  <c r="G200" i="1"/>
  <c r="H200" i="1"/>
  <c r="I200" i="1"/>
  <c r="J200" i="1"/>
  <c r="N57" i="2" s="1"/>
  <c r="K200" i="1"/>
  <c r="L200" i="1"/>
  <c r="P57" i="2" s="1"/>
  <c r="M200" i="1"/>
  <c r="N200" i="1"/>
  <c r="R57" i="2" s="1"/>
  <c r="O200" i="1"/>
  <c r="S57" i="2" s="1"/>
  <c r="F199" i="1"/>
  <c r="G199" i="1"/>
  <c r="H199" i="1"/>
  <c r="I199" i="1"/>
  <c r="J199" i="1"/>
  <c r="K199" i="1"/>
  <c r="L199" i="1"/>
  <c r="M199" i="1"/>
  <c r="N199" i="1"/>
  <c r="O199" i="1"/>
  <c r="O198" i="1"/>
  <c r="F198" i="1"/>
  <c r="G198" i="1"/>
  <c r="H198" i="1"/>
  <c r="I198" i="1"/>
  <c r="J198" i="1"/>
  <c r="K198" i="1"/>
  <c r="L198" i="1"/>
  <c r="M198" i="1"/>
  <c r="N198" i="1"/>
  <c r="E198" i="1"/>
  <c r="E199" i="1"/>
  <c r="E200" i="1"/>
  <c r="D200" i="1" s="1"/>
  <c r="E201" i="1"/>
  <c r="F202" i="1"/>
  <c r="F197" i="1" s="1"/>
  <c r="G202" i="1"/>
  <c r="G197" i="1" s="1"/>
  <c r="H202" i="1"/>
  <c r="H197" i="1" s="1"/>
  <c r="I202" i="1"/>
  <c r="I197" i="1" s="1"/>
  <c r="J202" i="1"/>
  <c r="J197" i="1" s="1"/>
  <c r="K202" i="1"/>
  <c r="K197" i="1" s="1"/>
  <c r="L202" i="1"/>
  <c r="L197" i="1" s="1"/>
  <c r="M202" i="1"/>
  <c r="M197" i="1" s="1"/>
  <c r="N202" i="1"/>
  <c r="N197" i="1" s="1"/>
  <c r="O202" i="1"/>
  <c r="O197" i="1" s="1"/>
  <c r="E202" i="1"/>
  <c r="O208" i="1"/>
  <c r="O209" i="1"/>
  <c r="O210" i="1"/>
  <c r="S59" i="2" s="1"/>
  <c r="O211" i="1"/>
  <c r="N208" i="1"/>
  <c r="N209" i="1"/>
  <c r="N210" i="1"/>
  <c r="R59" i="2" s="1"/>
  <c r="N211" i="1"/>
  <c r="M208" i="1"/>
  <c r="M209" i="1"/>
  <c r="M210" i="1"/>
  <c r="Q59" i="2" s="1"/>
  <c r="M211" i="1"/>
  <c r="L208" i="1"/>
  <c r="L209" i="1"/>
  <c r="L210" i="1"/>
  <c r="P59" i="2" s="1"/>
  <c r="L211" i="1"/>
  <c r="K208" i="1"/>
  <c r="K209" i="1"/>
  <c r="K210" i="1"/>
  <c r="O59" i="2" s="1"/>
  <c r="K211" i="1"/>
  <c r="J208" i="1"/>
  <c r="J209" i="1"/>
  <c r="J210" i="1"/>
  <c r="N59" i="2" s="1"/>
  <c r="J211" i="1"/>
  <c r="I208" i="1"/>
  <c r="I209" i="1"/>
  <c r="I210" i="1"/>
  <c r="I211" i="1"/>
  <c r="H208" i="1"/>
  <c r="H209" i="1"/>
  <c r="H210" i="1"/>
  <c r="H211" i="1"/>
  <c r="G208" i="1"/>
  <c r="G209" i="1"/>
  <c r="G210" i="1"/>
  <c r="G211" i="1"/>
  <c r="F208" i="1"/>
  <c r="F209" i="1"/>
  <c r="F210" i="1"/>
  <c r="F211" i="1"/>
  <c r="E208" i="1"/>
  <c r="D208" i="1" s="1"/>
  <c r="E209" i="1"/>
  <c r="D209" i="1" s="1"/>
  <c r="E210" i="1"/>
  <c r="D210" i="1" s="1"/>
  <c r="E211" i="1"/>
  <c r="D211" i="1" s="1"/>
  <c r="O218" i="1"/>
  <c r="O219" i="1"/>
  <c r="O220" i="1"/>
  <c r="S61" i="2" s="1"/>
  <c r="O221" i="1"/>
  <c r="N218" i="1"/>
  <c r="N219" i="1"/>
  <c r="N220" i="1"/>
  <c r="R61" i="2" s="1"/>
  <c r="N221" i="1"/>
  <c r="M218" i="1"/>
  <c r="M219" i="1"/>
  <c r="M220" i="1"/>
  <c r="Q61" i="2" s="1"/>
  <c r="M221" i="1"/>
  <c r="L218" i="1"/>
  <c r="L219" i="1"/>
  <c r="L220" i="1"/>
  <c r="P61" i="2" s="1"/>
  <c r="L221" i="1"/>
  <c r="K221" i="1"/>
  <c r="K218" i="1"/>
  <c r="K219" i="1"/>
  <c r="K220" i="1"/>
  <c r="O61" i="2" s="1"/>
  <c r="I221" i="1"/>
  <c r="J218" i="1"/>
  <c r="J219" i="1"/>
  <c r="J220" i="1"/>
  <c r="N61" i="2" s="1"/>
  <c r="J221" i="1"/>
  <c r="I218" i="1"/>
  <c r="I219" i="1"/>
  <c r="I220" i="1"/>
  <c r="H218" i="1"/>
  <c r="H219" i="1"/>
  <c r="H220" i="1"/>
  <c r="H221" i="1"/>
  <c r="G218" i="1"/>
  <c r="G221" i="1"/>
  <c r="F218" i="1"/>
  <c r="F221" i="1"/>
  <c r="E218" i="1"/>
  <c r="E221" i="1"/>
  <c r="O228" i="1"/>
  <c r="O231" i="1"/>
  <c r="N228" i="1"/>
  <c r="R63" i="2"/>
  <c r="N231" i="1"/>
  <c r="M228" i="1"/>
  <c r="Q63" i="2"/>
  <c r="M231" i="1"/>
  <c r="L228" i="1"/>
  <c r="P63" i="2"/>
  <c r="L231" i="1"/>
  <c r="O63" i="2"/>
  <c r="K231" i="1"/>
  <c r="J228" i="1"/>
  <c r="J229" i="1"/>
  <c r="J230" i="1"/>
  <c r="N63" i="2" s="1"/>
  <c r="J231" i="1"/>
  <c r="I228" i="1"/>
  <c r="I229" i="1"/>
  <c r="I230" i="1"/>
  <c r="I231" i="1"/>
  <c r="H228" i="1"/>
  <c r="H231" i="1"/>
  <c r="G228" i="1"/>
  <c r="G231" i="1"/>
  <c r="F228" i="1"/>
  <c r="F231" i="1"/>
  <c r="E228" i="1"/>
  <c r="E231" i="1"/>
  <c r="F212" i="1"/>
  <c r="G212" i="1"/>
  <c r="G207" i="1" s="1"/>
  <c r="H212" i="1"/>
  <c r="H207" i="1" s="1"/>
  <c r="I212" i="1"/>
  <c r="I207" i="1" s="1"/>
  <c r="J212" i="1"/>
  <c r="J207" i="1" s="1"/>
  <c r="K212" i="1"/>
  <c r="K207" i="1" s="1"/>
  <c r="L212" i="1"/>
  <c r="L207" i="1" s="1"/>
  <c r="M212" i="1"/>
  <c r="M207" i="1" s="1"/>
  <c r="N212" i="1"/>
  <c r="N207" i="1" s="1"/>
  <c r="O212" i="1"/>
  <c r="O207" i="1" s="1"/>
  <c r="E212" i="1"/>
  <c r="H222" i="1"/>
  <c r="H217" i="1" s="1"/>
  <c r="I222" i="1"/>
  <c r="I217" i="1" s="1"/>
  <c r="J222" i="1"/>
  <c r="J217" i="1" s="1"/>
  <c r="K222" i="1"/>
  <c r="K217" i="1" s="1"/>
  <c r="L222" i="1"/>
  <c r="L217" i="1" s="1"/>
  <c r="M222" i="1"/>
  <c r="M217" i="1" s="1"/>
  <c r="N222" i="1"/>
  <c r="N217" i="1" s="1"/>
  <c r="O222" i="1"/>
  <c r="O217" i="1" s="1"/>
  <c r="I232" i="1"/>
  <c r="J232" i="1"/>
  <c r="K232" i="1"/>
  <c r="L232" i="1"/>
  <c r="M232" i="1"/>
  <c r="N232" i="1"/>
  <c r="O232" i="1"/>
  <c r="F237" i="1"/>
  <c r="F235" i="1" s="1"/>
  <c r="F234" i="1" s="1"/>
  <c r="F229" i="1" s="1"/>
  <c r="G237" i="1"/>
  <c r="G235" i="1" s="1"/>
  <c r="G234" i="1" s="1"/>
  <c r="G229" i="1" s="1"/>
  <c r="H237" i="1"/>
  <c r="H235" i="1" s="1"/>
  <c r="H234" i="1" s="1"/>
  <c r="H232" i="1" s="1"/>
  <c r="I237" i="1"/>
  <c r="J237" i="1"/>
  <c r="E237" i="1"/>
  <c r="D23" i="1"/>
  <c r="D24" i="1"/>
  <c r="D26" i="1"/>
  <c r="D28" i="1"/>
  <c r="D29" i="1"/>
  <c r="D30" i="1"/>
  <c r="D31" i="1"/>
  <c r="D38" i="1"/>
  <c r="D39" i="1"/>
  <c r="D40" i="1"/>
  <c r="D41" i="1"/>
  <c r="D43" i="1"/>
  <c r="D44" i="1"/>
  <c r="D45" i="1"/>
  <c r="D46" i="1"/>
  <c r="D78" i="1"/>
  <c r="D79" i="1"/>
  <c r="D81" i="1"/>
  <c r="D83" i="1"/>
  <c r="D84" i="1"/>
  <c r="D85" i="1"/>
  <c r="D86" i="1"/>
  <c r="D88" i="1"/>
  <c r="D89" i="1"/>
  <c r="D90" i="1"/>
  <c r="D91" i="1"/>
  <c r="D93" i="1"/>
  <c r="D94" i="1"/>
  <c r="D95" i="1"/>
  <c r="D96" i="1"/>
  <c r="E235" i="1" l="1"/>
  <c r="D199" i="1"/>
  <c r="N65" i="1"/>
  <c r="R26" i="2" s="1"/>
  <c r="O65" i="2"/>
  <c r="H65" i="2" s="1"/>
  <c r="D240" i="1"/>
  <c r="E207" i="1"/>
  <c r="D212" i="1"/>
  <c r="D228" i="1"/>
  <c r="D221" i="1"/>
  <c r="D198" i="1"/>
  <c r="D70" i="1"/>
  <c r="E197" i="1"/>
  <c r="D197" i="1" s="1"/>
  <c r="D202" i="1"/>
  <c r="E145" i="1"/>
  <c r="D147" i="1"/>
  <c r="O26" i="2"/>
  <c r="D231" i="1"/>
  <c r="D218" i="1"/>
  <c r="D201" i="1"/>
  <c r="H65" i="1"/>
  <c r="D75" i="1"/>
  <c r="D77" i="1"/>
  <c r="D137" i="1"/>
  <c r="O122" i="1"/>
  <c r="D122" i="1" s="1"/>
  <c r="D127" i="1"/>
  <c r="M239" i="1"/>
  <c r="M237" i="1" s="1"/>
  <c r="K239" i="1"/>
  <c r="N239" i="1"/>
  <c r="N237" i="1" s="1"/>
  <c r="N227" i="1" s="1"/>
  <c r="P26" i="2"/>
  <c r="P65" i="2"/>
  <c r="M32" i="1"/>
  <c r="O239" i="1"/>
  <c r="J195" i="1"/>
  <c r="J194" i="1" s="1"/>
  <c r="J192" i="1" s="1"/>
  <c r="J190" i="1" s="1"/>
  <c r="J189" i="1" s="1"/>
  <c r="J187" i="1" s="1"/>
  <c r="O230" i="1"/>
  <c r="S63" i="2" s="1"/>
  <c r="H63" i="2" s="1"/>
  <c r="L195" i="1"/>
  <c r="P56" i="2" s="1"/>
  <c r="O195" i="1"/>
  <c r="O194" i="1" s="1"/>
  <c r="O192" i="1" s="1"/>
  <c r="O190" i="1" s="1"/>
  <c r="O189" i="1" s="1"/>
  <c r="O187" i="1" s="1"/>
  <c r="L145" i="1"/>
  <c r="P48" i="2"/>
  <c r="E144" i="1"/>
  <c r="H144" i="1"/>
  <c r="H135" i="1"/>
  <c r="O145" i="1"/>
  <c r="S48" i="2"/>
  <c r="G144" i="1"/>
  <c r="G135" i="1"/>
  <c r="N145" i="1"/>
  <c r="R48" i="2"/>
  <c r="F144" i="1"/>
  <c r="F135" i="1"/>
  <c r="Q26" i="2"/>
  <c r="S26" i="2"/>
  <c r="M145" i="1"/>
  <c r="Q48" i="2"/>
  <c r="O32" i="1"/>
  <c r="L32" i="1"/>
  <c r="H230" i="1"/>
  <c r="F230" i="1"/>
  <c r="H229" i="1"/>
  <c r="G232" i="1"/>
  <c r="G230" i="1"/>
  <c r="F232" i="1"/>
  <c r="F227" i="1" s="1"/>
  <c r="F225" i="1" s="1"/>
  <c r="E230" i="1"/>
  <c r="K195" i="1"/>
  <c r="K194" i="1" s="1"/>
  <c r="K192" i="1" s="1"/>
  <c r="K190" i="1" s="1"/>
  <c r="K15" i="1" s="1"/>
  <c r="I195" i="1"/>
  <c r="I194" i="1" s="1"/>
  <c r="I192" i="1" s="1"/>
  <c r="I190" i="1" s="1"/>
  <c r="I189" i="1" s="1"/>
  <c r="I187" i="1" s="1"/>
  <c r="H195" i="1"/>
  <c r="N195" i="1"/>
  <c r="M195" i="1"/>
  <c r="J65" i="1"/>
  <c r="N26" i="2" s="1"/>
  <c r="J67" i="1"/>
  <c r="J62" i="1" s="1"/>
  <c r="D80" i="1"/>
  <c r="I65" i="1"/>
  <c r="M26" i="2" s="1"/>
  <c r="I67" i="1"/>
  <c r="I62" i="1" s="1"/>
  <c r="K67" i="1"/>
  <c r="K62" i="1" s="1"/>
  <c r="H72" i="1"/>
  <c r="H62" i="1" s="1"/>
  <c r="O67" i="1"/>
  <c r="O62" i="1" s="1"/>
  <c r="N67" i="1"/>
  <c r="N62" i="1" s="1"/>
  <c r="M67" i="1"/>
  <c r="M62" i="1" s="1"/>
  <c r="L67" i="1"/>
  <c r="L62" i="1" s="1"/>
  <c r="K144" i="1"/>
  <c r="O43" i="2"/>
  <c r="O46" i="2"/>
  <c r="R21" i="2"/>
  <c r="Q57" i="2"/>
  <c r="K32" i="1"/>
  <c r="L227" i="1"/>
  <c r="F62" i="1"/>
  <c r="E62" i="1"/>
  <c r="J32" i="1"/>
  <c r="F32" i="1"/>
  <c r="E17" i="1"/>
  <c r="H17" i="1"/>
  <c r="O57" i="2"/>
  <c r="G62" i="1"/>
  <c r="J132" i="1"/>
  <c r="I132" i="1"/>
  <c r="D92" i="1"/>
  <c r="J227" i="1"/>
  <c r="K17" i="1"/>
  <c r="G17" i="1"/>
  <c r="N17" i="1"/>
  <c r="F17" i="1"/>
  <c r="M17" i="1"/>
  <c r="I17" i="1"/>
  <c r="E13" i="1"/>
  <c r="L13" i="1"/>
  <c r="H13" i="1"/>
  <c r="G32" i="1"/>
  <c r="E32" i="1"/>
  <c r="H32" i="1"/>
  <c r="O13" i="1"/>
  <c r="K13" i="1"/>
  <c r="G13" i="1"/>
  <c r="O21" i="2"/>
  <c r="N13" i="1"/>
  <c r="J13" i="1"/>
  <c r="F13" i="1"/>
  <c r="M13" i="1"/>
  <c r="I13" i="1"/>
  <c r="H39" i="2"/>
  <c r="E16" i="1"/>
  <c r="I32" i="1"/>
  <c r="M227" i="1"/>
  <c r="N21" i="2"/>
  <c r="J16" i="1"/>
  <c r="O16" i="1"/>
  <c r="D82" i="1"/>
  <c r="K16" i="1"/>
  <c r="G16" i="1"/>
  <c r="F207" i="1"/>
  <c r="D22" i="1"/>
  <c r="D42" i="1"/>
  <c r="D37" i="1"/>
  <c r="D18" i="1"/>
  <c r="H227" i="1"/>
  <c r="L16" i="1"/>
  <c r="H16" i="1"/>
  <c r="D34" i="1"/>
  <c r="N16" i="1"/>
  <c r="F16" i="1"/>
  <c r="D87" i="1"/>
  <c r="M16" i="1"/>
  <c r="I16" i="1"/>
  <c r="I227" i="1"/>
  <c r="D27" i="1"/>
  <c r="J17" i="1"/>
  <c r="J12" i="1" s="1"/>
  <c r="D35" i="1"/>
  <c r="D19" i="1"/>
  <c r="D33" i="1"/>
  <c r="D20" i="1"/>
  <c r="D21" i="1"/>
  <c r="D36" i="1"/>
  <c r="D17" i="1" l="1"/>
  <c r="D16" i="1"/>
  <c r="R46" i="2"/>
  <c r="N135" i="1"/>
  <c r="O135" i="1"/>
  <c r="O15" i="1" s="1"/>
  <c r="D13" i="1"/>
  <c r="P46" i="2"/>
  <c r="L135" i="1"/>
  <c r="I15" i="1"/>
  <c r="L26" i="2"/>
  <c r="D65" i="1"/>
  <c r="D72" i="1"/>
  <c r="D207" i="1"/>
  <c r="D67" i="1"/>
  <c r="Q46" i="2"/>
  <c r="M135" i="1"/>
  <c r="J15" i="1"/>
  <c r="E135" i="1"/>
  <c r="D145" i="1"/>
  <c r="E234" i="1"/>
  <c r="D235" i="1"/>
  <c r="I12" i="1"/>
  <c r="D195" i="1"/>
  <c r="D230" i="1"/>
  <c r="K237" i="1"/>
  <c r="D239" i="1"/>
  <c r="R43" i="2"/>
  <c r="N144" i="1"/>
  <c r="N56" i="2"/>
  <c r="S56" i="2"/>
  <c r="L194" i="1"/>
  <c r="L192" i="1" s="1"/>
  <c r="L190" i="1" s="1"/>
  <c r="L189" i="1" s="1"/>
  <c r="L187" i="1" s="1"/>
  <c r="M144" i="1"/>
  <c r="M134" i="1" s="1"/>
  <c r="G227" i="1"/>
  <c r="G225" i="1" s="1"/>
  <c r="G224" i="1" s="1"/>
  <c r="L144" i="1"/>
  <c r="L134" i="1" s="1"/>
  <c r="L14" i="1" s="1"/>
  <c r="Q43" i="2"/>
  <c r="O229" i="1"/>
  <c r="O237" i="1"/>
  <c r="O56" i="2"/>
  <c r="F134" i="1"/>
  <c r="F142" i="1"/>
  <c r="F132" i="1" s="1"/>
  <c r="H134" i="1"/>
  <c r="H142" i="1"/>
  <c r="H132" i="1" s="1"/>
  <c r="S46" i="2"/>
  <c r="H46" i="2" s="1"/>
  <c r="E134" i="1"/>
  <c r="E142" i="1"/>
  <c r="O144" i="1"/>
  <c r="O142" i="1" s="1"/>
  <c r="O132" i="1" s="1"/>
  <c r="S13" i="2"/>
  <c r="H48" i="2"/>
  <c r="G134" i="1"/>
  <c r="G142" i="1"/>
  <c r="G132" i="1" s="1"/>
  <c r="F224" i="1"/>
  <c r="F220" i="1"/>
  <c r="F15" i="1" s="1"/>
  <c r="I14" i="1"/>
  <c r="J14" i="1"/>
  <c r="H194" i="1"/>
  <c r="M194" i="1"/>
  <c r="M192" i="1" s="1"/>
  <c r="M190" i="1" s="1"/>
  <c r="M189" i="1" s="1"/>
  <c r="M187" i="1" s="1"/>
  <c r="Q56" i="2"/>
  <c r="K189" i="1"/>
  <c r="K187" i="1" s="1"/>
  <c r="O55" i="2"/>
  <c r="H55" i="2" s="1"/>
  <c r="N194" i="1"/>
  <c r="N192" i="1" s="1"/>
  <c r="N190" i="1" s="1"/>
  <c r="N189" i="1" s="1"/>
  <c r="N187" i="1" s="1"/>
  <c r="R56" i="2"/>
  <c r="M13" i="2"/>
  <c r="O13" i="2"/>
  <c r="K134" i="1"/>
  <c r="K142" i="1"/>
  <c r="L142" i="1"/>
  <c r="L132" i="1" s="1"/>
  <c r="L12" i="1" s="1"/>
  <c r="N134" i="1"/>
  <c r="N142" i="1"/>
  <c r="N132" i="1" s="1"/>
  <c r="D32" i="1"/>
  <c r="H21" i="2"/>
  <c r="H15" i="2"/>
  <c r="D194" i="1" l="1"/>
  <c r="E132" i="1"/>
  <c r="D142" i="1"/>
  <c r="M14" i="1"/>
  <c r="E232" i="1"/>
  <c r="D234" i="1"/>
  <c r="E229" i="1"/>
  <c r="D229" i="1" s="1"/>
  <c r="M15" i="1"/>
  <c r="L15" i="1"/>
  <c r="D237" i="1"/>
  <c r="K227" i="1"/>
  <c r="J13" i="2"/>
  <c r="N12" i="1"/>
  <c r="D144" i="1"/>
  <c r="D135" i="1"/>
  <c r="D62" i="1"/>
  <c r="S43" i="2"/>
  <c r="P43" i="2"/>
  <c r="H43" i="2" s="1"/>
  <c r="M142" i="1"/>
  <c r="M132" i="1" s="1"/>
  <c r="M12" i="1" s="1"/>
  <c r="G220" i="1"/>
  <c r="Q13" i="2"/>
  <c r="O134" i="1"/>
  <c r="O14" i="1" s="1"/>
  <c r="O227" i="1"/>
  <c r="O12" i="1" s="1"/>
  <c r="H56" i="2"/>
  <c r="N13" i="2"/>
  <c r="F222" i="1"/>
  <c r="F217" i="1" s="1"/>
  <c r="F12" i="1" s="1"/>
  <c r="F219" i="1"/>
  <c r="F14" i="1" s="1"/>
  <c r="G219" i="1"/>
  <c r="G14" i="1" s="1"/>
  <c r="G222" i="1"/>
  <c r="G217" i="1" s="1"/>
  <c r="G12" i="1" s="1"/>
  <c r="N14" i="1"/>
  <c r="H192" i="1"/>
  <c r="D192" i="1" s="1"/>
  <c r="K132" i="1"/>
  <c r="K12" i="1" s="1"/>
  <c r="K14" i="1"/>
  <c r="D232" i="1" l="1"/>
  <c r="E227" i="1"/>
  <c r="G15" i="1"/>
  <c r="K13" i="2" s="1"/>
  <c r="D134" i="1"/>
  <c r="D132" i="1"/>
  <c r="R13" i="2"/>
  <c r="H190" i="1"/>
  <c r="D227" i="1" l="1"/>
  <c r="E225" i="1"/>
  <c r="D190" i="1"/>
  <c r="H15" i="1"/>
  <c r="H189" i="1"/>
  <c r="D189" i="1" s="1"/>
  <c r="D225" i="1" l="1"/>
  <c r="E224" i="1"/>
  <c r="E220" i="1"/>
  <c r="L13" i="2"/>
  <c r="H187" i="1"/>
  <c r="H14" i="1"/>
  <c r="D187" i="1" l="1"/>
  <c r="H12" i="1"/>
  <c r="D220" i="1"/>
  <c r="E15" i="1"/>
  <c r="D224" i="1"/>
  <c r="E222" i="1"/>
  <c r="E219" i="1"/>
  <c r="H26" i="2"/>
  <c r="D222" i="1" l="1"/>
  <c r="E217" i="1"/>
  <c r="D15" i="1"/>
  <c r="I13" i="2"/>
  <c r="D219" i="1"/>
  <c r="E14" i="1"/>
  <c r="D14" i="1" s="1"/>
  <c r="P13" i="2"/>
  <c r="D217" i="1" l="1"/>
  <c r="E12" i="1"/>
  <c r="D12" i="1" s="1"/>
  <c r="H13" i="2"/>
  <c r="X26" i="2"/>
  <c r="U26" i="2"/>
  <c r="V26" i="2"/>
  <c r="T26" i="2"/>
  <c r="W26" i="2"/>
</calcChain>
</file>

<file path=xl/sharedStrings.xml><?xml version="1.0" encoding="utf-8"?>
<sst xmlns="http://schemas.openxmlformats.org/spreadsheetml/2006/main" count="1545" uniqueCount="342">
  <si>
    <t>№</t>
  </si>
  <si>
    <t>п/п</t>
  </si>
  <si>
    <t>Наименование государственной программы, основных мероприятий / мероприятий</t>
  </si>
  <si>
    <t>Источники финансирования</t>
  </si>
  <si>
    <t>Оценка расходов (тыс.рублей)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</si>
  <si>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</si>
  <si>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</si>
  <si>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</si>
  <si>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</si>
  <si>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</si>
  <si>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</si>
  <si>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</si>
  <si>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</si>
  <si>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</si>
  <si>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</si>
  <si>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</si>
  <si>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</si>
  <si>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«Развитие физической культуры и спорта в городе Свободном»</t>
  </si>
  <si>
    <t xml:space="preserve">Всего </t>
  </si>
  <si>
    <t>федеральный бюджет</t>
  </si>
  <si>
    <t>областной бюджет</t>
  </si>
  <si>
    <t>другие источники</t>
  </si>
  <si>
    <t>Организация и проведение физкультурных,  физкультурно – оздоровительных мероприятий</t>
  </si>
  <si>
    <t>Совершенствование материально-технической базы для занятий физической культурой и спортом в муниципальных образованиях</t>
  </si>
  <si>
    <t>Основное мероприятие «Развитие инфраструктуры физической культуры, массового спорта и поддержка спорта высших достижений»</t>
  </si>
  <si>
    <t>Укрепление материально-технической базы учреждения за счет денежных средств (благотворительное пожертвование) ООО "Газпром трансгаз Томск"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</si>
  <si>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</si>
  <si>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Основное мероприятие «Капитальные вложения в объекты муниципальной  собственности»</t>
  </si>
  <si>
    <t>Строительство спортивного корпуса с плавательным бассейном 25 х11 и детской ванной 10х6 в кв.367</t>
  </si>
  <si>
    <t>Корректировка ПСД спортивного корпуса с плавательным бассейном, изменение схемы оборотного водоснабжения, корректировка раздела ЭМ</t>
  </si>
  <si>
    <t>Строительство ФОК с универсальным игровым залом в г. Свободном, в части разработки ПСД</t>
  </si>
  <si>
    <t>Капитальные вложения в объекты муниципальной  собственности в части погашения кредиторской задолженности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</si>
  <si>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</si>
  <si>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</si>
  <si>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Основное мероприятие «Расходы на обеспечение  функций исполнительных органов в сфере физической культуры и спорта</t>
  </si>
  <si>
    <t xml:space="preserve">Обеспечение деятельности органов местного самоуправления  </t>
  </si>
  <si>
    <t>Основное мероприятие «Расходы на обеспечение  деятельности (оказание услуг) автономных учреждений</t>
  </si>
  <si>
    <t xml:space="preserve">Обеспечение деятельности  муниципального автономного учреждения  </t>
  </si>
  <si>
    <t>Выравнивание обеспеченности муниципальных образований по реализации ими отдельных расходных обязательств</t>
  </si>
  <si>
    <t>Приобретение, установка хоккейной коробки пер. Зеленый, 7</t>
  </si>
  <si>
    <t>Основное мероприятие «Капитальный ремонт спортивных объектов муниципальной собственности»</t>
  </si>
  <si>
    <t>Основное мероприятие «Адаптация спортивных объектов с учетом нужд и потребностей инвалидов»</t>
  </si>
  <si>
    <t>Мероприятия государственной программы РФ «Доступная среда» на 2011-2020 годы</t>
  </si>
  <si>
    <t>Основное мероприятие «Подготовка проектно-сметной документации физкультурно- оздоровительного комплекса на площади им. С.Лазо»</t>
  </si>
  <si>
    <t>Подготовка проектно-сметной документации физкультурно- оздоровительного комплекса на площади им. С.Лазо</t>
  </si>
  <si>
    <t>Основное мероприятие «Адресная финансовая поддержка спортивных организаций, осуществляющих подготовку спортивного резерва для сборных команд Российской Федерации»»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</si>
  <si>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</si>
  <si>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Основное мероприятие «Региональный проект «Спорт – норма жизни»</t>
  </si>
  <si>
    <t>Приобретение спортивного оборудования и инвентаря для проведения организаций спортивной подготовки в нормативное состояние</t>
  </si>
  <si>
    <t>1.1</t>
  </si>
  <si>
    <t>1.4</t>
  </si>
  <si>
    <t>2.2</t>
  </si>
  <si>
    <t>2.3</t>
  </si>
  <si>
    <t>3.1</t>
  </si>
  <si>
    <t>3.2</t>
  </si>
  <si>
    <t>3.3</t>
  </si>
  <si>
    <t>3.4</t>
  </si>
  <si>
    <t>3.5</t>
  </si>
  <si>
    <t>3.6</t>
  </si>
  <si>
    <t>4.1</t>
  </si>
  <si>
    <t>5.1</t>
  </si>
  <si>
    <t>5.2</t>
  </si>
  <si>
    <t>5.3</t>
  </si>
  <si>
    <t>6</t>
  </si>
  <si>
    <t>6.1</t>
  </si>
  <si>
    <t>7.1</t>
  </si>
  <si>
    <t>8</t>
  </si>
  <si>
    <t>8.1</t>
  </si>
  <si>
    <t>9</t>
  </si>
  <si>
    <t>9.1</t>
  </si>
  <si>
    <t>10</t>
  </si>
  <si>
    <t>10.1</t>
  </si>
  <si>
    <t>10.2</t>
  </si>
  <si>
    <t xml:space="preserve">Приложение № 3 </t>
  </si>
  <si>
    <t>11</t>
  </si>
  <si>
    <t>11.1</t>
  </si>
  <si>
    <t>Основное мероприятие «Подготовка к проектно-сметной документации на объекте "Комплексная спортивная площадка"</t>
  </si>
  <si>
    <t>Подготовка к проектно-сметной документации на объекте "Комплексная спортивная площадка</t>
  </si>
  <si>
    <t>5.4</t>
  </si>
  <si>
    <t>Демонтаж стортзала по ул. Загородняя</t>
  </si>
  <si>
    <t>№ п/п</t>
  </si>
  <si>
    <t xml:space="preserve">Наименование муниципальной программы, основного мероприятия, мероприятия </t>
  </si>
  <si>
    <t>Координатор программы, участники программы</t>
  </si>
  <si>
    <t>Код бюджетной классификации</t>
  </si>
  <si>
    <t>ГРБС</t>
  </si>
  <si>
    <t>РзПР</t>
  </si>
  <si>
    <t>ЦСР</t>
  </si>
  <si>
    <t>ВР</t>
  </si>
  <si>
    <t>018, 015, 003</t>
  </si>
  <si>
    <t>МАУ «ЦСП»</t>
  </si>
  <si>
    <t>-</t>
  </si>
  <si>
    <t>1102, 1101</t>
  </si>
  <si>
    <t>Управление образования города</t>
  </si>
  <si>
    <t>МАУ «ЦСП»,</t>
  </si>
  <si>
    <t>6200100001, 6200102100</t>
  </si>
  <si>
    <t>Управление образования города Свободного</t>
  </si>
  <si>
    <t>62001S7460</t>
  </si>
  <si>
    <t>62002S7460</t>
  </si>
  <si>
    <t>62003L0950</t>
  </si>
  <si>
    <t>62003S7110</t>
  </si>
  <si>
    <t xml:space="preserve">Корректировка ПСД спортивного корпуса с плавательным бассейном, изменение схемы оборотного водоснабжения, корректировка раздела ЭМ </t>
  </si>
  <si>
    <t>6200302160, 6200300010</t>
  </si>
  <si>
    <t>МКУ «Стройсервис»</t>
  </si>
  <si>
    <t>Отдел ФК и С</t>
  </si>
  <si>
    <t>121,122,244, 851,852</t>
  </si>
  <si>
    <t>121,129,244, 851,852,853</t>
  </si>
  <si>
    <t xml:space="preserve">МАУ «ЦСП», </t>
  </si>
  <si>
    <t>621, 622</t>
  </si>
  <si>
    <t>6200500520, 6200501002</t>
  </si>
  <si>
    <t>62005S7710</t>
  </si>
  <si>
    <t>МАУ СШ №1,</t>
  </si>
  <si>
    <t>Демонтаж спортзала по ул.Загородняя</t>
  </si>
  <si>
    <t>62008S7460, 6200607170</t>
  </si>
  <si>
    <t>62009L0270</t>
  </si>
  <si>
    <t>Основное мероприятие «Адресная финансовая поддержка спортивных организаций, осуществляющих подготовку спортивного резерва для сборных команд Российской Федерации»</t>
  </si>
  <si>
    <t>Основное мероприятие «Региональный проект «Спорт – норма жизни»*</t>
  </si>
  <si>
    <t>620Р550810</t>
  </si>
  <si>
    <t>620Р552290</t>
  </si>
  <si>
    <t>МАУ СШ №1</t>
  </si>
  <si>
    <t>1101, 1102</t>
  </si>
  <si>
    <t>Ресурсное обеспечение реализации муниципальной программы за счет средств бюджета города Свободного</t>
  </si>
  <si>
    <t>1.</t>
  </si>
  <si>
    <t>2</t>
  </si>
  <si>
    <t>5</t>
  </si>
  <si>
    <t>7</t>
  </si>
  <si>
    <t>018</t>
  </si>
  <si>
    <t>003</t>
  </si>
  <si>
    <t>МАУ «ЦСП», СШ №1, СШ №2 им. О.В.Качева</t>
  </si>
  <si>
    <t>6200006, 6200009</t>
  </si>
  <si>
    <t>1.1.1</t>
  </si>
  <si>
    <t>Развитие здорового образа жизни</t>
  </si>
  <si>
    <t>6200600001, 6200602110, 6200401001, 6200400510</t>
  </si>
  <si>
    <t>5.5</t>
  </si>
  <si>
    <t>Благоустройство общественно-спортивной зоны на ул. Загородная г. Свободного</t>
  </si>
  <si>
    <t>0702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</si>
  <si>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</si>
  <si>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5.6</t>
  </si>
  <si>
    <t>5.7</t>
  </si>
  <si>
    <t>Строительство спального корпуса лагеря «Спортивный» по ул. Бузулинское шоссе, 60</t>
  </si>
  <si>
    <t>3.9</t>
  </si>
  <si>
    <t>3.10</t>
  </si>
  <si>
    <t>Строительство ФОК с универсальным залом 42*24 по адресу г. Свободном, ул.Орджоникидзе д. 51, подготовка ПСД,комплексные инженерные изыскания, госэкспертиза</t>
  </si>
  <si>
    <t>3.11</t>
  </si>
  <si>
    <t>Реконструкция стадиона "Локомотив", комплексных спортивнах площадок в кв. № 367 в г. Свободном Амурской области</t>
  </si>
  <si>
    <t>3.12</t>
  </si>
  <si>
    <t>Строительство спортивного зала мкр. Суражевка, подготовка ПСД,комплексные инженерные изыскания, госэкспертиза</t>
  </si>
  <si>
    <t>Расходы на оплату исполнительных документов по взысканию денежных средств, пеней, штрафов</t>
  </si>
  <si>
    <t>Реконструкция стадиона "Локомотив", комплексных спортивных площадок в кв. № 367 в г. Свободном Амурской области</t>
  </si>
  <si>
    <t>3.13</t>
  </si>
  <si>
    <t>МКУ "Стройсервис"</t>
  </si>
  <si>
    <t>015</t>
  </si>
  <si>
    <t>Благоустройство  лыжероллерной трассы на территории Свободненской лыжной базы</t>
  </si>
  <si>
    <t>5.8</t>
  </si>
  <si>
    <t>Текущий ремонт лыжероллерной трассы на территории Свободненской лыжной базы</t>
  </si>
  <si>
    <t>2.4</t>
  </si>
  <si>
    <t>Совершенствование материально-технической базы для занятий физической культурой и спортом</t>
  </si>
  <si>
    <t>МАУ «ЦСП», МКУ «Стройсервис»</t>
  </si>
  <si>
    <t>Разработка проектно-сметной документации по объекту: "Строительство физкультурно-оздоровительного комплекса , г. Свободный Амурской области"</t>
  </si>
  <si>
    <t>5.9</t>
  </si>
  <si>
    <t>Ремонт учреждений физкультуры и спорта</t>
  </si>
  <si>
    <t>2.5</t>
  </si>
  <si>
    <t>Закупка и монтаж оборудования для создания "умных" спортивных площадок</t>
  </si>
  <si>
    <t>62002L7530</t>
  </si>
  <si>
    <t>018, 003</t>
  </si>
  <si>
    <t>018, 015</t>
  </si>
  <si>
    <t>МАУ «ЦСП», СШ №1, МОАУ СШО № 11</t>
  </si>
  <si>
    <t>5.10</t>
  </si>
  <si>
    <t>Обеспечение охраны и поддержания правопорядка в учреждениях физкультуры и спорта</t>
  </si>
  <si>
    <t xml:space="preserve">2028 год </t>
  </si>
  <si>
    <t>2029 год</t>
  </si>
  <si>
    <t>2030 год</t>
  </si>
  <si>
    <t xml:space="preserve">2026 год </t>
  </si>
  <si>
    <t>2027 год</t>
  </si>
  <si>
    <t>1101, 1102,1103</t>
  </si>
  <si>
    <t>1102, 1101,1103</t>
  </si>
  <si>
    <t>1101,1102,1103</t>
  </si>
  <si>
    <t>3</t>
  </si>
  <si>
    <t>МАУ ДО СШ №2 им. О.В.Качева</t>
  </si>
  <si>
    <t>МАУ ДО СШ №1</t>
  </si>
  <si>
    <t xml:space="preserve">к муниципальной программе </t>
  </si>
  <si>
    <t xml:space="preserve">«Развитие физической культуры  </t>
  </si>
  <si>
    <t>и спорта в городе Свободном»</t>
  </si>
  <si>
    <t>местный бюджет</t>
  </si>
  <si>
    <r>
      <t xml:space="preserve"> </t>
    </r>
    <r>
      <rPr>
        <sz val="10"/>
        <rFont val="Times New Roman"/>
        <family val="1"/>
        <charset val="204"/>
      </rPr>
      <t>Основное мероприятие «Организация и проведение городских и областных спортивных и физкультурных  мероприятий на территории города и области»</t>
    </r>
  </si>
  <si>
    <r>
      <t>Государственная поддержка спортивных организаций, осуществляющих подготовку спортивного резерва для сборных команд Российской</t>
    </r>
    <r>
      <rPr>
        <sz val="11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Федерации</t>
    </r>
  </si>
  <si>
    <t>Расходы (тыс. руб.) по годам</t>
  </si>
  <si>
    <t>Основное мероприятие «Организация и проведение городских и областных спортивных и физкультурных мероприятий на территории города и области»</t>
  </si>
  <si>
    <t>Организация и проведение физкультурных, физкультурно – оздоровительных мероприятий</t>
  </si>
  <si>
    <t>СШ №1, МАУ «ЦСП», МОАУ СШО № 11</t>
  </si>
  <si>
    <t>Основное мероприятие «Капитальные вложения в объекты муниципальной собственности»</t>
  </si>
  <si>
    <t>Капитальные вложения в объекты муниципальной собственности в части погашения кредиторской задолженности</t>
  </si>
  <si>
    <t>Основное мероприятие «Расходы на обеспечение функций исполнительных органов в сфере физической культуры и спорта</t>
  </si>
  <si>
    <t>Обеспечение деятельности органов местного самоуправления в сфере физической культуры и спорта</t>
  </si>
  <si>
    <t>Основное мероприятие «Расходы на обеспечение деятельности (оказание услуг) автономных учреждений</t>
  </si>
  <si>
    <t xml:space="preserve">Обеспечение деятельности муниципального автономного учреждения </t>
  </si>
  <si>
    <t>Благоустройство лыжероллерной трассы на территории Свободненской лыжной базы</t>
  </si>
  <si>
    <t>СШ №1, СШ №2 им. О.В.Качева</t>
  </si>
  <si>
    <t xml:space="preserve">Отдел ФК и спорта, МАУ «ЦСП», СШ №1, СШ №2 им. О.В.Качева, МКУ «Стройсервис» </t>
  </si>
  <si>
    <t>МАУ СШ №1, МОАУ СШО № 11</t>
  </si>
  <si>
    <t>Приложение № 2 
к муниципальной программе
 «Развитие физической культуры и
спорта в городе Свободном»</t>
  </si>
  <si>
    <t>Наименование программы, основного мероприятия, мероприятия</t>
  </si>
  <si>
    <t>Срок реализации</t>
  </si>
  <si>
    <t>Координатор программы, участники муниципальной программы</t>
  </si>
  <si>
    <t>Наименование показателя, единица измерения</t>
  </si>
  <si>
    <t>Значение планового показателя по годам реализации</t>
  </si>
  <si>
    <t>Отношение к базисному году, %</t>
  </si>
  <si>
    <t>начало</t>
  </si>
  <si>
    <t>завершение</t>
  </si>
  <si>
    <t>Муниципальная программа "Развитие физической культуры и спорта в городе Свободном"</t>
  </si>
  <si>
    <t>Отдел физкультуры и спорта администрации г. Свободного (далее - Отдел ФК и С), муниципальное автономное учреждение "Центр спортивной подготовки г. Свободного" (далее - МАУ "ЦСП")</t>
  </si>
  <si>
    <t>Доля населения города, систематически занимающегося физической культурой и спортом, %</t>
  </si>
  <si>
    <t>Доля граждан города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города - до 11% к 2030году</t>
  </si>
  <si>
    <t>В 7,3 раза</t>
  </si>
  <si>
    <t>Увеличение помещений для занятий спортом (ед.)</t>
  </si>
  <si>
    <t>В 3,0 раза</t>
  </si>
  <si>
    <t>Основное мероприятие "Организация и проведение городских и областных спортивных и физкультурных мероприятий на территории города и области"</t>
  </si>
  <si>
    <t>2015 г.</t>
  </si>
  <si>
    <t>2030 г.</t>
  </si>
  <si>
    <t>Отдел ФК и С, МАУ "ЦСП"</t>
  </si>
  <si>
    <t>1.1.</t>
  </si>
  <si>
    <t>Организация и проведение физкультурных, физкультурно-оздоровительных мероприятий</t>
  </si>
  <si>
    <t>Количество физкультурных и спортивных мероприятий, ед.</t>
  </si>
  <si>
    <t>Количество участников спортивно-массовых и физкультурных мероприятий, чел.</t>
  </si>
  <si>
    <t>1.1.1.</t>
  </si>
  <si>
    <t>2020 г.</t>
  </si>
  <si>
    <t>МАУ "ЦСП", СШ N 1, СШ N 2 им. О.В.Качева</t>
  </si>
  <si>
    <t>1.2.</t>
  </si>
  <si>
    <t>Проведение всероссийских массовых спортивных соревнований</t>
  </si>
  <si>
    <t>Количество участников массовых спортивных акций, чел.</t>
  </si>
  <si>
    <t>1.3.</t>
  </si>
  <si>
    <t>Содействие участию членов сборных команд города в спортивных мероприятиях регионального, межрегионального, всероссийского, международного уровней</t>
  </si>
  <si>
    <t>Количество мероприятий, ед.</t>
  </si>
  <si>
    <t>Количество участников мероприятий, чел.</t>
  </si>
  <si>
    <t>1.4.</t>
  </si>
  <si>
    <t>Количество инвентаря, шт.</t>
  </si>
  <si>
    <t>2.</t>
  </si>
  <si>
    <t>Основное мероприятие "Развитие инфраструктуры физической культуры, массового спорта и поддержка спорта высших достижений"</t>
  </si>
  <si>
    <t>2.1.</t>
  </si>
  <si>
    <t>Оснащение спортсменов и членов сборных команд города для участия в соревнованиях различного уровня (совершенствование материально-технической базы)</t>
  </si>
  <si>
    <t>Обеспеченность спортивными сооружениями населения города, в том числе, ед.:</t>
  </si>
  <si>
    <t>стадионы с трибунами</t>
  </si>
  <si>
    <t>спортивными залами, ед.</t>
  </si>
  <si>
    <t>плоскостными сооружениями, ед.</t>
  </si>
  <si>
    <t>плавательными бассейнами, ед.</t>
  </si>
  <si>
    <t>Другие спортивные сооружения</t>
  </si>
  <si>
    <t>2.3.</t>
  </si>
  <si>
    <t>2022 г.</t>
  </si>
  <si>
    <t>МАУ СШ N 1</t>
  </si>
  <si>
    <t>Количество организаций, получающих субсидию, ед.</t>
  </si>
  <si>
    <t>2.4.</t>
  </si>
  <si>
    <t>2021 г.</t>
  </si>
  <si>
    <t>МАУ СШ N 1, МАУ "ЦСП"</t>
  </si>
  <si>
    <t>3.</t>
  </si>
  <si>
    <t>Основное мероприятие "Капитальные вложения в объекты муниципальной собственности"</t>
  </si>
  <si>
    <t>МАУ "ЦСП"</t>
  </si>
  <si>
    <t>3.1.</t>
  </si>
  <si>
    <t>Строительство спортивного корпуса с плавательным бассейном 25 x 11 и детской ванной 10 x 6 в кв. 367</t>
  </si>
  <si>
    <t>Количество введенных в эксплуатацию спортивных объектов муниципальной собственности, ед.</t>
  </si>
  <si>
    <t>3.2.</t>
  </si>
  <si>
    <t>2016 г.</t>
  </si>
  <si>
    <t>Количество корректировок, ед.</t>
  </si>
  <si>
    <t>3.3.</t>
  </si>
  <si>
    <t>Строительство ФОК с универсальным игровым залом в г. Свободном в части разработки ПСД</t>
  </si>
  <si>
    <t>3.5.</t>
  </si>
  <si>
    <t>2018 г.</t>
  </si>
  <si>
    <t>2030г.</t>
  </si>
  <si>
    <t>3.6.</t>
  </si>
  <si>
    <t>3.9.</t>
  </si>
  <si>
    <t>Строительство спального корпуса лагеря "Спортивный" по ул. Бузулинское шоссе, 60</t>
  </si>
  <si>
    <t>3.12.</t>
  </si>
  <si>
    <t>Строительство спортивного зала мкр. Суражевка, подготовка ПСД, комплексные инженерные изыскания, госэкспертиза</t>
  </si>
  <si>
    <t>3.13.</t>
  </si>
  <si>
    <t>Разработка проектно-сметной документации по объекту "Строительство физкультурно-оздоровительного комплекса, г. Свободный Амурской области"</t>
  </si>
  <si>
    <t>4.</t>
  </si>
  <si>
    <t>Основное мероприятие "Расходы на обеспечение функций исполнительных органов в сфере физической культуры и спорта"</t>
  </si>
  <si>
    <t>4.1.</t>
  </si>
  <si>
    <t>Средний балл финансового менеджмента, балл</t>
  </si>
  <si>
    <t>&lt;= 3 комплексной оценки</t>
  </si>
  <si>
    <t>5.</t>
  </si>
  <si>
    <t>Основное мероприятие "Расходы на обеспечение деятельности (оказание услуг) автономных учреждений"</t>
  </si>
  <si>
    <t>5.1.</t>
  </si>
  <si>
    <t>Обеспечение деятельности муниципального автономного учреждения "Центр спортивной подготовки" города Свободного, СШ N 1, СШ N 2 им. О.В.Качева</t>
  </si>
  <si>
    <t>Исполнение муниципального задания, %</t>
  </si>
  <si>
    <t>98.81</t>
  </si>
  <si>
    <t>5.2.</t>
  </si>
  <si>
    <t>5.3.</t>
  </si>
  <si>
    <t>Приобретение, установка хоккейной коробки, пер. Зеленый, 7</t>
  </si>
  <si>
    <t>СШ N 1</t>
  </si>
  <si>
    <t>Исполнение субсидии на иные цели, %</t>
  </si>
  <si>
    <t>5.4.</t>
  </si>
  <si>
    <t>Демонтаж спортзала по ул. Загородней</t>
  </si>
  <si>
    <t>5.5.</t>
  </si>
  <si>
    <t>Благоустройство общественно-спортивной зоны на ул. Загородной г. Свободного</t>
  </si>
  <si>
    <t>Благоустройство общественно-спортивной зоны, ед.</t>
  </si>
  <si>
    <t>5.6.</t>
  </si>
  <si>
    <t>Благоустройство лыжероллерной трассы на территории Свободненской лыжной базы, ед.</t>
  </si>
  <si>
    <t>6.</t>
  </si>
  <si>
    <t>Основное мероприятие "Капитальный ремонт спортивных объектов муниципальной собственности"</t>
  </si>
  <si>
    <t>6.1.</t>
  </si>
  <si>
    <t>Ремонт спортивной площадки</t>
  </si>
  <si>
    <t>7.</t>
  </si>
  <si>
    <t>Основное мероприятие "Адаптация спортивных объектов с учетом нужд и потребностей инвалидов"</t>
  </si>
  <si>
    <t>7.1.</t>
  </si>
  <si>
    <t>Мероприятия государственной программы РФ "Доступная среда" на 2011 - 2020 годы</t>
  </si>
  <si>
    <t>Оборудование пандусного съезда на стадионе "Локомотив"</t>
  </si>
  <si>
    <t>8.</t>
  </si>
  <si>
    <t>Основное мероприятие "Подготовка проектно-сметной документации физкультурно-оздоровительного комплекса на площади им. С.Лазо"</t>
  </si>
  <si>
    <t>2017 г.</t>
  </si>
  <si>
    <t>2019 г.</t>
  </si>
  <si>
    <t>8.1.</t>
  </si>
  <si>
    <t>Подготовка проектно-сметной документации физкультурно-оздоровительного комплекса на площади им. С.Лазо</t>
  </si>
  <si>
    <t>9.</t>
  </si>
  <si>
    <t>Основное мероприятие "Адресная финансовая поддержка спортивных организаций, осуществляющих подготовку спортивного резерва для сборных команд Российской Федерации"</t>
  </si>
  <si>
    <t>СШ N 1, СШ N 2 им. О.В.Качева</t>
  </si>
  <si>
    <t>9.1.</t>
  </si>
  <si>
    <t>Количество спортсменов, проходящих спортивную подготовку по программам по спортивной подготовке в соответствии с ФССП, чел.</t>
  </si>
  <si>
    <t>10.</t>
  </si>
  <si>
    <t>Основное мероприятие "Региональный проект "Спорт - норма жизни" &lt;*&gt;</t>
  </si>
  <si>
    <t>10.1.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</si>
  <si>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</si>
  <si>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2025 г.</t>
  </si>
  <si>
    <t>10.2.</t>
  </si>
  <si>
    <t>СШ N 2 им. О.В.Качева</t>
  </si>
  <si>
    <t>11.</t>
  </si>
  <si>
    <t>Основное мероприятие "Подготовка к проектно-сметной документации на объекте "Комплексная спортивная площадка"</t>
  </si>
  <si>
    <t>11.1.</t>
  </si>
  <si>
    <t>Подготовка к проектно-сметной документации на объекте "Комплексная спортивная площадка"</t>
  </si>
  <si>
    <t>Базисный год
 - 2013 год</t>
  </si>
  <si>
    <t>Отдел ФКиС, МАУ "ЦСП", СШ №1, СШ №2 им. О.В.Качева</t>
  </si>
  <si>
    <t>в 6.7 раз</t>
  </si>
  <si>
    <t>Количество разработанных ПСД на спортельство объектов муниципальной собственности, ед.</t>
  </si>
  <si>
    <t>СИСТЕМА ОСНОВНЫХ МЕРОПРИЯТИЙ И ПЛАНОВЫХ ПОКАЗАТЕЛЕЙ РЕАЛИЗАЦИИ МУНИЦИПАЛЬНОЙ ПРОГРАММЫ</t>
  </si>
  <si>
    <t>Ресурсное обеспечение реализации мероприятий муниципальной программы из различных источников финансирования</t>
  </si>
  <si>
    <r>
      <t xml:space="preserve">Государственная поддержка спортивных организаций, </t>
    </r>
    <r>
      <rPr>
        <sz val="11"/>
        <rFont val="Times New Roman"/>
        <family val="1"/>
        <charset val="204"/>
      </rPr>
      <t>осуществляющих подготовку спортивного резерва для сборных команд Российской Федерации</t>
    </r>
  </si>
  <si>
    <t>Приложение № 1 
к муниципальной программе
 «Развитие физической культуры и
спорта в городе Свободном»</t>
  </si>
  <si>
    <t>2.6</t>
  </si>
  <si>
    <t>Подготовка ПСД, проведение подготовительных работ, инженерно-геодезических изысканий для создания "умных" спортивных площадок</t>
  </si>
  <si>
    <t>2024 г.</t>
  </si>
  <si>
    <t>Количество разработанных ПСД и инженерно-геодезических изысканий,ед.</t>
  </si>
  <si>
    <t>5.9.</t>
  </si>
  <si>
    <t>МАУ «ЦСП», СШ №1</t>
  </si>
  <si>
    <t>Количество разработанных проектно сметных документаций,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</si>
</sst>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2" borderId="0" xfId="0" applyFont="1" applyFill="1"/>
    <xf numFmtId="2" fontId="2" fillId="0" borderId="0" xfId="0" applyNumberFormat="1" applyFont="1"/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2" borderId="0" xfId="0" applyFont="1" applyFill="1"/>
    <xf numFmtId="0" fontId="6" fillId="0" borderId="0" xfId="0" applyFont="1"/>
    <xf numFmtId="0" fontId="6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8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9" fillId="0" borderId="0" xfId="0" applyFont="1"/>
    <xf numFmtId="0" fontId="10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0" fillId="3" borderId="0" xfId="0" applyFill="1"/>
    <xf numFmtId="0" fontId="2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horizontal="justify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0" fillId="2" borderId="0" xfId="0" applyFill="1"/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2" borderId="0" xfId="0" applyFont="1" applyFill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6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7BBE1C843625642A5FF188AE9434C0ED4A05364015E22A9FE704ECD5D80E0A96E5F33973F96862C45D689674532CE55C8E8C580F3AA827DFt9lC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T66"/>
  <sheetViews>
    <sheetView tabSelected="1" view="pageBreakPreview" zoomScale="60" zoomScaleNormal="100" workbookViewId="0">
      <selection activeCell="Z10" sqref="Z10"/>
    </sheetView>
  </sheetViews>
  <sheetFormatPr defaultRowHeight="15" x14ac:dyDescent="0.25"/>
  <cols>
    <col min="1" max="1" width="9.140625" style="34"/>
    <col min="2" max="2" width="28" customWidth="1"/>
    <col min="3" max="4" width="8.5703125" style="34" customWidth="1"/>
    <col min="5" max="5" width="17.5703125" customWidth="1"/>
    <col min="6" max="6" width="39.140625" customWidth="1"/>
    <col min="7" max="7" width="10.140625" style="34" customWidth="1"/>
    <col min="8" max="9" width="7.28515625" style="34" customWidth="1"/>
    <col min="10" max="10" width="6.140625" style="34" customWidth="1"/>
    <col min="11" max="12" width="7.28515625" style="34" customWidth="1"/>
    <col min="13" max="14" width="7.140625" style="34" customWidth="1"/>
    <col min="15" max="15" width="6.140625" style="34" customWidth="1"/>
    <col min="16" max="16" width="7.5703125" style="64" customWidth="1"/>
    <col min="17" max="23" width="7.5703125" style="34" customWidth="1"/>
    <col min="24" max="24" width="12.85546875" style="34" customWidth="1"/>
  </cols>
  <sheetData>
    <row r="1" spans="1:24" s="3" customFormat="1" ht="15.75" x14ac:dyDescent="0.25">
      <c r="A1" s="32"/>
      <c r="C1" s="32"/>
      <c r="D1" s="32"/>
      <c r="G1" s="32"/>
      <c r="H1" s="31"/>
      <c r="I1" s="32"/>
      <c r="J1" s="32"/>
      <c r="K1" s="32"/>
      <c r="L1" s="32"/>
      <c r="M1" s="32"/>
      <c r="N1" s="31"/>
      <c r="O1" s="33"/>
      <c r="P1" s="62"/>
      <c r="Q1" s="33"/>
      <c r="R1" s="33"/>
      <c r="S1" s="73" t="s">
        <v>334</v>
      </c>
      <c r="T1" s="73"/>
      <c r="U1" s="73"/>
      <c r="V1" s="73"/>
      <c r="W1" s="73"/>
      <c r="X1" s="73"/>
    </row>
    <row r="2" spans="1:24" s="3" customFormat="1" ht="15.75" x14ac:dyDescent="0.25">
      <c r="A2" s="32"/>
      <c r="C2" s="32"/>
      <c r="D2" s="32"/>
      <c r="G2" s="32"/>
      <c r="H2" s="31"/>
      <c r="I2" s="32"/>
      <c r="J2" s="32"/>
      <c r="K2" s="32"/>
      <c r="L2" s="32"/>
      <c r="M2" s="32"/>
      <c r="N2" s="31"/>
      <c r="O2" s="33"/>
      <c r="P2" s="62"/>
      <c r="Q2" s="33"/>
      <c r="R2" s="33"/>
      <c r="S2" s="73"/>
      <c r="T2" s="73"/>
      <c r="U2" s="73"/>
      <c r="V2" s="73"/>
      <c r="W2" s="73"/>
      <c r="X2" s="73"/>
    </row>
    <row r="3" spans="1:24" s="3" customFormat="1" ht="15.75" x14ac:dyDescent="0.25">
      <c r="A3" s="32"/>
      <c r="C3" s="32"/>
      <c r="D3" s="32"/>
      <c r="G3" s="32"/>
      <c r="H3" s="31"/>
      <c r="I3" s="32"/>
      <c r="J3" s="32"/>
      <c r="K3" s="32"/>
      <c r="L3" s="32"/>
      <c r="M3" s="32"/>
      <c r="N3" s="31"/>
      <c r="O3" s="33"/>
      <c r="P3" s="62"/>
      <c r="Q3" s="33"/>
      <c r="R3" s="33"/>
      <c r="S3" s="73"/>
      <c r="T3" s="73"/>
      <c r="U3" s="73"/>
      <c r="V3" s="73"/>
      <c r="W3" s="73"/>
      <c r="X3" s="73"/>
    </row>
    <row r="4" spans="1:24" s="3" customFormat="1" ht="15.75" x14ac:dyDescent="0.25">
      <c r="A4" s="32"/>
      <c r="C4" s="32"/>
      <c r="D4" s="32"/>
      <c r="G4" s="32"/>
      <c r="H4" s="31"/>
      <c r="I4" s="32"/>
      <c r="J4" s="32"/>
      <c r="K4" s="32"/>
      <c r="L4" s="32"/>
      <c r="M4" s="32"/>
      <c r="N4" s="31"/>
      <c r="O4" s="33"/>
      <c r="P4" s="62"/>
      <c r="Q4" s="33"/>
      <c r="R4" s="33"/>
      <c r="S4" s="73"/>
      <c r="T4" s="73"/>
      <c r="U4" s="73"/>
      <c r="V4" s="73"/>
      <c r="W4" s="73"/>
      <c r="X4" s="73"/>
    </row>
    <row r="5" spans="1:24" s="3" customFormat="1" x14ac:dyDescent="0.25">
      <c r="A5" s="32"/>
      <c r="C5" s="32"/>
      <c r="D5" s="32"/>
      <c r="G5" s="32"/>
      <c r="H5" s="31"/>
      <c r="I5" s="32"/>
      <c r="J5" s="32"/>
      <c r="K5" s="32"/>
      <c r="L5" s="32"/>
      <c r="M5" s="32"/>
      <c r="N5" s="31"/>
      <c r="O5" s="32"/>
      <c r="P5" s="31"/>
      <c r="Q5" s="32"/>
      <c r="R5" s="32"/>
      <c r="S5" s="73"/>
      <c r="T5" s="73"/>
      <c r="U5" s="73"/>
      <c r="V5" s="73"/>
      <c r="W5" s="73"/>
      <c r="X5" s="73"/>
    </row>
    <row r="7" spans="1:24" ht="18.75" x14ac:dyDescent="0.3">
      <c r="A7" s="74" t="s">
        <v>331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</row>
    <row r="9" spans="1:24" ht="75" customHeight="1" x14ac:dyDescent="0.25">
      <c r="A9" s="68" t="s">
        <v>80</v>
      </c>
      <c r="B9" s="79" t="s">
        <v>200</v>
      </c>
      <c r="C9" s="68" t="s">
        <v>201</v>
      </c>
      <c r="D9" s="68"/>
      <c r="E9" s="79" t="s">
        <v>202</v>
      </c>
      <c r="F9" s="79" t="s">
        <v>203</v>
      </c>
      <c r="G9" s="79" t="s">
        <v>327</v>
      </c>
      <c r="H9" s="68" t="s">
        <v>204</v>
      </c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79" t="s">
        <v>205</v>
      </c>
    </row>
    <row r="10" spans="1:24" ht="66" customHeight="1" x14ac:dyDescent="0.25">
      <c r="A10" s="68"/>
      <c r="B10" s="81"/>
      <c r="C10" s="35" t="s">
        <v>206</v>
      </c>
      <c r="D10" s="35" t="s">
        <v>207</v>
      </c>
      <c r="E10" s="81"/>
      <c r="F10" s="81"/>
      <c r="G10" s="81"/>
      <c r="H10" s="29">
        <v>2015</v>
      </c>
      <c r="I10" s="29">
        <v>2016</v>
      </c>
      <c r="J10" s="29">
        <v>2017</v>
      </c>
      <c r="K10" s="29">
        <v>2018</v>
      </c>
      <c r="L10" s="29">
        <v>2019</v>
      </c>
      <c r="M10" s="29">
        <v>2020</v>
      </c>
      <c r="N10" s="29">
        <v>2021</v>
      </c>
      <c r="O10" s="29">
        <v>2022</v>
      </c>
      <c r="P10" s="63">
        <v>2023</v>
      </c>
      <c r="Q10" s="29">
        <v>2024</v>
      </c>
      <c r="R10" s="29">
        <v>2025</v>
      </c>
      <c r="S10" s="29">
        <v>2026</v>
      </c>
      <c r="T10" s="29">
        <v>2027</v>
      </c>
      <c r="U10" s="29">
        <v>2028</v>
      </c>
      <c r="V10" s="29">
        <v>2029</v>
      </c>
      <c r="W10" s="29">
        <v>2030</v>
      </c>
      <c r="X10" s="81"/>
    </row>
    <row r="11" spans="1:24" x14ac:dyDescent="0.25">
      <c r="A11" s="29">
        <v>1</v>
      </c>
      <c r="B11" s="29">
        <v>2</v>
      </c>
      <c r="C11" s="29">
        <v>3</v>
      </c>
      <c r="D11" s="29">
        <v>4</v>
      </c>
      <c r="E11" s="29">
        <v>5</v>
      </c>
      <c r="F11" s="29">
        <v>6</v>
      </c>
      <c r="G11" s="29">
        <v>7</v>
      </c>
      <c r="H11" s="29">
        <v>8</v>
      </c>
      <c r="I11" s="29">
        <v>9</v>
      </c>
      <c r="J11" s="29">
        <v>10</v>
      </c>
      <c r="K11" s="29">
        <v>11</v>
      </c>
      <c r="L11" s="29">
        <v>12</v>
      </c>
      <c r="M11" s="29">
        <v>13</v>
      </c>
      <c r="N11" s="29">
        <v>14</v>
      </c>
      <c r="O11" s="29">
        <v>15</v>
      </c>
      <c r="P11" s="63">
        <v>16</v>
      </c>
      <c r="Q11" s="29">
        <v>17</v>
      </c>
      <c r="R11" s="29">
        <v>18</v>
      </c>
      <c r="S11" s="29">
        <v>19</v>
      </c>
      <c r="T11" s="29">
        <v>20</v>
      </c>
      <c r="U11" s="29">
        <v>21</v>
      </c>
      <c r="V11" s="29">
        <v>22</v>
      </c>
      <c r="W11" s="29">
        <v>23</v>
      </c>
      <c r="X11" s="29">
        <v>24</v>
      </c>
    </row>
    <row r="12" spans="1:24" ht="38.25" x14ac:dyDescent="0.25">
      <c r="A12" s="68"/>
      <c r="B12" s="76" t="s">
        <v>208</v>
      </c>
      <c r="C12" s="79" t="s">
        <v>216</v>
      </c>
      <c r="D12" s="79" t="s">
        <v>217</v>
      </c>
      <c r="E12" s="76" t="s">
        <v>209</v>
      </c>
      <c r="F12" s="30" t="s">
        <v>210</v>
      </c>
      <c r="G12" s="7">
        <v>11.1</v>
      </c>
      <c r="H12" s="7">
        <v>17.2</v>
      </c>
      <c r="I12" s="7">
        <v>18.8</v>
      </c>
      <c r="J12" s="7">
        <v>24</v>
      </c>
      <c r="K12" s="7">
        <v>25.4</v>
      </c>
      <c r="L12" s="7">
        <v>26</v>
      </c>
      <c r="M12" s="7">
        <v>30.4</v>
      </c>
      <c r="N12" s="7">
        <v>40</v>
      </c>
      <c r="O12" s="7">
        <v>45.6</v>
      </c>
      <c r="P12" s="37">
        <v>55.6</v>
      </c>
      <c r="Q12" s="7">
        <v>53</v>
      </c>
      <c r="R12" s="7" t="s">
        <v>90</v>
      </c>
      <c r="S12" s="7" t="s">
        <v>90</v>
      </c>
      <c r="T12" s="7" t="s">
        <v>90</v>
      </c>
      <c r="U12" s="7" t="s">
        <v>90</v>
      </c>
      <c r="V12" s="7" t="s">
        <v>90</v>
      </c>
      <c r="W12" s="7" t="s">
        <v>90</v>
      </c>
      <c r="X12" s="7">
        <v>630.63</v>
      </c>
    </row>
    <row r="13" spans="1:24" ht="90" x14ac:dyDescent="0.25">
      <c r="A13" s="68"/>
      <c r="B13" s="77"/>
      <c r="C13" s="80"/>
      <c r="D13" s="80"/>
      <c r="E13" s="77"/>
      <c r="F13" s="28" t="s">
        <v>211</v>
      </c>
      <c r="G13" s="7">
        <v>1.5</v>
      </c>
      <c r="H13" s="7">
        <v>1.5</v>
      </c>
      <c r="I13" s="7">
        <v>5</v>
      </c>
      <c r="J13" s="7">
        <v>6</v>
      </c>
      <c r="K13" s="7">
        <v>7</v>
      </c>
      <c r="L13" s="7">
        <v>8</v>
      </c>
      <c r="M13" s="7">
        <v>10</v>
      </c>
      <c r="N13" s="7">
        <v>10.1</v>
      </c>
      <c r="O13" s="7">
        <v>10.3</v>
      </c>
      <c r="P13" s="37">
        <v>9.6999999999999993</v>
      </c>
      <c r="Q13" s="7">
        <v>10.7</v>
      </c>
      <c r="R13" s="7" t="s">
        <v>90</v>
      </c>
      <c r="S13" s="7" t="s">
        <v>90</v>
      </c>
      <c r="T13" s="7" t="s">
        <v>90</v>
      </c>
      <c r="U13" s="7" t="s">
        <v>90</v>
      </c>
      <c r="V13" s="7" t="s">
        <v>90</v>
      </c>
      <c r="W13" s="7" t="s">
        <v>90</v>
      </c>
      <c r="X13" s="7" t="s">
        <v>212</v>
      </c>
    </row>
    <row r="14" spans="1:24" ht="30" x14ac:dyDescent="0.25">
      <c r="A14" s="68"/>
      <c r="B14" s="78"/>
      <c r="C14" s="81"/>
      <c r="D14" s="81"/>
      <c r="E14" s="78"/>
      <c r="F14" s="28" t="s">
        <v>213</v>
      </c>
      <c r="G14" s="7" t="s">
        <v>90</v>
      </c>
      <c r="H14" s="7" t="s">
        <v>90</v>
      </c>
      <c r="I14" s="7" t="s">
        <v>90</v>
      </c>
      <c r="J14" s="7">
        <v>1</v>
      </c>
      <c r="K14" s="7" t="s">
        <v>90</v>
      </c>
      <c r="L14" s="7" t="s">
        <v>90</v>
      </c>
      <c r="M14" s="7" t="s">
        <v>90</v>
      </c>
      <c r="N14" s="7">
        <v>1</v>
      </c>
      <c r="O14" s="7" t="s">
        <v>90</v>
      </c>
      <c r="P14" s="37" t="s">
        <v>90</v>
      </c>
      <c r="Q14" s="7">
        <v>1</v>
      </c>
      <c r="R14" s="7" t="s">
        <v>90</v>
      </c>
      <c r="S14" s="7" t="s">
        <v>90</v>
      </c>
      <c r="T14" s="7" t="s">
        <v>90</v>
      </c>
      <c r="U14" s="7" t="s">
        <v>90</v>
      </c>
      <c r="V14" s="7" t="s">
        <v>90</v>
      </c>
      <c r="W14" s="7" t="s">
        <v>90</v>
      </c>
      <c r="X14" s="7" t="s">
        <v>214</v>
      </c>
    </row>
    <row r="15" spans="1:24" ht="105" x14ac:dyDescent="0.25">
      <c r="A15" s="7" t="s">
        <v>121</v>
      </c>
      <c r="B15" s="28" t="s">
        <v>215</v>
      </c>
      <c r="C15" s="7" t="s">
        <v>216</v>
      </c>
      <c r="D15" s="7" t="s">
        <v>217</v>
      </c>
      <c r="E15" s="28" t="s">
        <v>218</v>
      </c>
      <c r="F15" s="28"/>
      <c r="G15" s="7"/>
      <c r="H15" s="7"/>
      <c r="I15" s="7"/>
      <c r="J15" s="7"/>
      <c r="K15" s="7"/>
      <c r="L15" s="7"/>
      <c r="M15" s="7"/>
      <c r="N15" s="7"/>
      <c r="O15" s="7"/>
      <c r="P15" s="37"/>
      <c r="Q15" s="7"/>
      <c r="R15" s="66"/>
      <c r="S15" s="66"/>
      <c r="T15" s="66"/>
      <c r="U15" s="66"/>
      <c r="V15" s="66"/>
      <c r="W15" s="66"/>
      <c r="X15" s="7"/>
    </row>
    <row r="16" spans="1:24" ht="15" customHeight="1" x14ac:dyDescent="0.25">
      <c r="A16" s="68" t="s">
        <v>219</v>
      </c>
      <c r="B16" s="79" t="s">
        <v>220</v>
      </c>
      <c r="C16" s="79" t="s">
        <v>216</v>
      </c>
      <c r="D16" s="79" t="s">
        <v>217</v>
      </c>
      <c r="E16" s="79" t="s">
        <v>328</v>
      </c>
      <c r="F16" s="72" t="s">
        <v>221</v>
      </c>
      <c r="G16" s="68">
        <v>88</v>
      </c>
      <c r="H16" s="68">
        <v>88</v>
      </c>
      <c r="I16" s="68">
        <v>88</v>
      </c>
      <c r="J16" s="68">
        <v>92</v>
      </c>
      <c r="K16" s="68">
        <v>170</v>
      </c>
      <c r="L16" s="68">
        <v>172</v>
      </c>
      <c r="M16" s="68">
        <v>163</v>
      </c>
      <c r="N16" s="68">
        <v>164</v>
      </c>
      <c r="O16" s="68">
        <v>170</v>
      </c>
      <c r="P16" s="70">
        <v>172</v>
      </c>
      <c r="Q16" s="71">
        <v>174</v>
      </c>
      <c r="R16" s="66" t="s">
        <v>90</v>
      </c>
      <c r="S16" s="66" t="s">
        <v>90</v>
      </c>
      <c r="T16" s="66" t="s">
        <v>90</v>
      </c>
      <c r="U16" s="66" t="s">
        <v>90</v>
      </c>
      <c r="V16" s="66" t="s">
        <v>90</v>
      </c>
      <c r="W16" s="66" t="s">
        <v>90</v>
      </c>
      <c r="X16" s="69">
        <v>211.4</v>
      </c>
    </row>
    <row r="17" spans="1:24" x14ac:dyDescent="0.25">
      <c r="A17" s="68"/>
      <c r="B17" s="80"/>
      <c r="C17" s="80"/>
      <c r="D17" s="80"/>
      <c r="E17" s="80"/>
      <c r="F17" s="72"/>
      <c r="G17" s="68"/>
      <c r="H17" s="68"/>
      <c r="I17" s="68"/>
      <c r="J17" s="68"/>
      <c r="K17" s="68"/>
      <c r="L17" s="68"/>
      <c r="M17" s="68"/>
      <c r="N17" s="68"/>
      <c r="O17" s="68"/>
      <c r="P17" s="70"/>
      <c r="Q17" s="71"/>
      <c r="R17" s="67"/>
      <c r="S17" s="67"/>
      <c r="T17" s="67"/>
      <c r="U17" s="67"/>
      <c r="V17" s="67"/>
      <c r="W17" s="67"/>
      <c r="X17" s="69"/>
    </row>
    <row r="18" spans="1:24" ht="45" x14ac:dyDescent="0.25">
      <c r="A18" s="68"/>
      <c r="B18" s="81"/>
      <c r="C18" s="81"/>
      <c r="D18" s="81"/>
      <c r="E18" s="81"/>
      <c r="F18" s="28" t="s">
        <v>222</v>
      </c>
      <c r="G18" s="7">
        <v>9670</v>
      </c>
      <c r="H18" s="7">
        <v>9674</v>
      </c>
      <c r="I18" s="7">
        <v>9000</v>
      </c>
      <c r="J18" s="7">
        <v>9675</v>
      </c>
      <c r="K18" s="7">
        <v>15366</v>
      </c>
      <c r="L18" s="7">
        <v>15366</v>
      </c>
      <c r="M18" s="7">
        <v>15366</v>
      </c>
      <c r="N18" s="7">
        <v>15370</v>
      </c>
      <c r="O18" s="7" t="s">
        <v>90</v>
      </c>
      <c r="P18" s="37" t="s">
        <v>90</v>
      </c>
      <c r="Q18" s="7" t="s">
        <v>90</v>
      </c>
      <c r="R18" s="67" t="s">
        <v>90</v>
      </c>
      <c r="S18" s="67" t="s">
        <v>90</v>
      </c>
      <c r="T18" s="67" t="s">
        <v>90</v>
      </c>
      <c r="U18" s="67" t="s">
        <v>90</v>
      </c>
      <c r="V18" s="67" t="s">
        <v>90</v>
      </c>
      <c r="W18" s="67" t="s">
        <v>90</v>
      </c>
      <c r="X18" s="7">
        <v>100</v>
      </c>
    </row>
    <row r="19" spans="1:24" ht="45" x14ac:dyDescent="0.25">
      <c r="A19" s="7" t="s">
        <v>223</v>
      </c>
      <c r="B19" s="28" t="s">
        <v>130</v>
      </c>
      <c r="C19" s="7" t="s">
        <v>224</v>
      </c>
      <c r="D19" s="7" t="s">
        <v>217</v>
      </c>
      <c r="E19" s="28" t="s">
        <v>225</v>
      </c>
      <c r="F19" s="28" t="s">
        <v>221</v>
      </c>
      <c r="G19" s="7" t="s">
        <v>90</v>
      </c>
      <c r="H19" s="7" t="s">
        <v>90</v>
      </c>
      <c r="I19" s="7" t="s">
        <v>90</v>
      </c>
      <c r="J19" s="7" t="s">
        <v>90</v>
      </c>
      <c r="K19" s="7" t="s">
        <v>90</v>
      </c>
      <c r="L19" s="7" t="s">
        <v>90</v>
      </c>
      <c r="M19" s="7">
        <v>10</v>
      </c>
      <c r="N19" s="7">
        <v>10</v>
      </c>
      <c r="O19" s="7">
        <v>10</v>
      </c>
      <c r="P19" s="37">
        <v>10</v>
      </c>
      <c r="Q19" s="7">
        <v>10</v>
      </c>
      <c r="R19" s="7" t="s">
        <v>90</v>
      </c>
      <c r="S19" s="7" t="s">
        <v>90</v>
      </c>
      <c r="T19" s="7" t="s">
        <v>90</v>
      </c>
      <c r="U19" s="7" t="s">
        <v>90</v>
      </c>
      <c r="V19" s="7" t="s">
        <v>90</v>
      </c>
      <c r="W19" s="7" t="s">
        <v>90</v>
      </c>
      <c r="X19" s="7">
        <v>100</v>
      </c>
    </row>
    <row r="20" spans="1:24" ht="45" x14ac:dyDescent="0.25">
      <c r="A20" s="7" t="s">
        <v>226</v>
      </c>
      <c r="B20" s="28" t="s">
        <v>227</v>
      </c>
      <c r="C20" s="7">
        <v>2015</v>
      </c>
      <c r="D20" s="7">
        <v>2030</v>
      </c>
      <c r="E20" s="28" t="s">
        <v>225</v>
      </c>
      <c r="F20" s="28" t="s">
        <v>228</v>
      </c>
      <c r="G20" s="7">
        <v>2500</v>
      </c>
      <c r="H20" s="7">
        <v>2500</v>
      </c>
      <c r="I20" s="7">
        <v>1500</v>
      </c>
      <c r="J20" s="7">
        <v>2700</v>
      </c>
      <c r="K20" s="7">
        <v>1700</v>
      </c>
      <c r="L20" s="7">
        <v>1800</v>
      </c>
      <c r="M20" s="7">
        <v>2900</v>
      </c>
      <c r="N20" s="7">
        <v>2910</v>
      </c>
      <c r="O20" s="7" t="s">
        <v>90</v>
      </c>
      <c r="P20" s="37" t="s">
        <v>90</v>
      </c>
      <c r="Q20" s="7" t="s">
        <v>90</v>
      </c>
      <c r="R20" s="66" t="s">
        <v>90</v>
      </c>
      <c r="S20" s="66" t="s">
        <v>90</v>
      </c>
      <c r="T20" s="66" t="s">
        <v>90</v>
      </c>
      <c r="U20" s="66" t="s">
        <v>90</v>
      </c>
      <c r="V20" s="66" t="s">
        <v>90</v>
      </c>
      <c r="W20" s="66" t="s">
        <v>90</v>
      </c>
      <c r="X20" s="7">
        <v>100</v>
      </c>
    </row>
    <row r="21" spans="1:24" x14ac:dyDescent="0.25">
      <c r="A21" s="68" t="s">
        <v>229</v>
      </c>
      <c r="B21" s="72" t="s">
        <v>230</v>
      </c>
      <c r="C21" s="68">
        <v>2015</v>
      </c>
      <c r="D21" s="68">
        <v>2030</v>
      </c>
      <c r="E21" s="72" t="s">
        <v>225</v>
      </c>
      <c r="F21" s="72" t="s">
        <v>231</v>
      </c>
      <c r="G21" s="68">
        <v>0</v>
      </c>
      <c r="H21" s="68">
        <v>3</v>
      </c>
      <c r="I21" s="68" t="s">
        <v>90</v>
      </c>
      <c r="J21" s="68">
        <v>4</v>
      </c>
      <c r="K21" s="68" t="s">
        <v>90</v>
      </c>
      <c r="L21" s="68" t="s">
        <v>90</v>
      </c>
      <c r="M21" s="68">
        <v>5</v>
      </c>
      <c r="N21" s="68">
        <v>5</v>
      </c>
      <c r="O21" s="68">
        <v>20</v>
      </c>
      <c r="P21" s="70">
        <v>20</v>
      </c>
      <c r="Q21" s="71">
        <v>20</v>
      </c>
      <c r="R21" s="66" t="s">
        <v>90</v>
      </c>
      <c r="S21" s="66" t="s">
        <v>90</v>
      </c>
      <c r="T21" s="66" t="s">
        <v>90</v>
      </c>
      <c r="U21" s="66" t="s">
        <v>90</v>
      </c>
      <c r="V21" s="66" t="s">
        <v>90</v>
      </c>
      <c r="W21" s="66" t="s">
        <v>90</v>
      </c>
      <c r="X21" s="69" t="s">
        <v>329</v>
      </c>
    </row>
    <row r="22" spans="1:24" x14ac:dyDescent="0.25">
      <c r="A22" s="68"/>
      <c r="B22" s="72"/>
      <c r="C22" s="68"/>
      <c r="D22" s="68"/>
      <c r="E22" s="72"/>
      <c r="F22" s="72"/>
      <c r="G22" s="68"/>
      <c r="H22" s="68"/>
      <c r="I22" s="68"/>
      <c r="J22" s="68"/>
      <c r="K22" s="68"/>
      <c r="L22" s="68"/>
      <c r="M22" s="68"/>
      <c r="N22" s="68"/>
      <c r="O22" s="68"/>
      <c r="P22" s="70"/>
      <c r="Q22" s="71"/>
      <c r="R22" s="67"/>
      <c r="S22" s="67"/>
      <c r="T22" s="67"/>
      <c r="U22" s="67"/>
      <c r="V22" s="67"/>
      <c r="W22" s="67"/>
      <c r="X22" s="69"/>
    </row>
    <row r="23" spans="1:24" ht="30" x14ac:dyDescent="0.25">
      <c r="A23" s="68"/>
      <c r="B23" s="72"/>
      <c r="C23" s="7"/>
      <c r="D23" s="7"/>
      <c r="E23" s="28"/>
      <c r="F23" s="28" t="s">
        <v>232</v>
      </c>
      <c r="G23" s="7">
        <v>0</v>
      </c>
      <c r="H23" s="7">
        <v>8</v>
      </c>
      <c r="I23" s="7" t="s">
        <v>90</v>
      </c>
      <c r="J23" s="7">
        <v>12</v>
      </c>
      <c r="K23" s="7" t="s">
        <v>90</v>
      </c>
      <c r="L23" s="7" t="s">
        <v>90</v>
      </c>
      <c r="M23" s="7">
        <v>18</v>
      </c>
      <c r="N23" s="7">
        <v>18</v>
      </c>
      <c r="O23" s="7" t="s">
        <v>90</v>
      </c>
      <c r="P23" s="37" t="s">
        <v>90</v>
      </c>
      <c r="Q23" s="7" t="s">
        <v>90</v>
      </c>
      <c r="R23" s="67" t="s">
        <v>90</v>
      </c>
      <c r="S23" s="67" t="s">
        <v>90</v>
      </c>
      <c r="T23" s="67" t="s">
        <v>90</v>
      </c>
      <c r="U23" s="67" t="s">
        <v>90</v>
      </c>
      <c r="V23" s="67" t="s">
        <v>90</v>
      </c>
      <c r="W23" s="67" t="s">
        <v>90</v>
      </c>
      <c r="X23" s="7">
        <v>100</v>
      </c>
    </row>
    <row r="24" spans="1:24" ht="90" x14ac:dyDescent="0.25">
      <c r="A24" s="7" t="s">
        <v>233</v>
      </c>
      <c r="B24" s="28" t="s">
        <v>23</v>
      </c>
      <c r="C24" s="7">
        <v>2016</v>
      </c>
      <c r="D24" s="7">
        <v>2016</v>
      </c>
      <c r="E24" s="28" t="s">
        <v>95</v>
      </c>
      <c r="F24" s="28" t="s">
        <v>234</v>
      </c>
      <c r="G24" s="7" t="s">
        <v>90</v>
      </c>
      <c r="H24" s="7" t="s">
        <v>90</v>
      </c>
      <c r="I24" s="7">
        <v>4</v>
      </c>
      <c r="J24" s="7" t="s">
        <v>90</v>
      </c>
      <c r="K24" s="7" t="s">
        <v>90</v>
      </c>
      <c r="L24" s="7" t="s">
        <v>90</v>
      </c>
      <c r="M24" s="7" t="s">
        <v>90</v>
      </c>
      <c r="N24" s="7" t="s">
        <v>90</v>
      </c>
      <c r="O24" s="7" t="s">
        <v>90</v>
      </c>
      <c r="P24" s="37" t="s">
        <v>90</v>
      </c>
      <c r="Q24" s="7" t="s">
        <v>90</v>
      </c>
      <c r="R24" s="7" t="s">
        <v>90</v>
      </c>
      <c r="S24" s="7" t="s">
        <v>90</v>
      </c>
      <c r="T24" s="7" t="s">
        <v>90</v>
      </c>
      <c r="U24" s="7" t="s">
        <v>90</v>
      </c>
      <c r="V24" s="7" t="s">
        <v>90</v>
      </c>
      <c r="W24" s="7" t="s">
        <v>90</v>
      </c>
      <c r="X24" s="7">
        <v>100</v>
      </c>
    </row>
    <row r="25" spans="1:24" ht="90" x14ac:dyDescent="0.25">
      <c r="A25" s="7" t="s">
        <v>235</v>
      </c>
      <c r="B25" s="28" t="s">
        <v>236</v>
      </c>
      <c r="C25" s="7" t="s">
        <v>216</v>
      </c>
      <c r="D25" s="7" t="s">
        <v>217</v>
      </c>
      <c r="E25" s="28" t="s">
        <v>218</v>
      </c>
      <c r="F25" s="28"/>
      <c r="G25" s="7" t="s">
        <v>90</v>
      </c>
      <c r="H25" s="7" t="s">
        <v>90</v>
      </c>
      <c r="I25" s="7" t="s">
        <v>90</v>
      </c>
      <c r="J25" s="7" t="s">
        <v>90</v>
      </c>
      <c r="K25" s="7" t="s">
        <v>90</v>
      </c>
      <c r="L25" s="7" t="s">
        <v>90</v>
      </c>
      <c r="M25" s="7" t="s">
        <v>90</v>
      </c>
      <c r="N25" s="7" t="s">
        <v>90</v>
      </c>
      <c r="O25" s="7" t="s">
        <v>90</v>
      </c>
      <c r="P25" s="37" t="s">
        <v>90</v>
      </c>
      <c r="Q25" s="7" t="s">
        <v>90</v>
      </c>
      <c r="R25" s="7" t="s">
        <v>90</v>
      </c>
      <c r="S25" s="7" t="s">
        <v>90</v>
      </c>
      <c r="T25" s="7" t="s">
        <v>90</v>
      </c>
      <c r="U25" s="7" t="s">
        <v>90</v>
      </c>
      <c r="V25" s="7" t="s">
        <v>90</v>
      </c>
      <c r="W25" s="7" t="s">
        <v>90</v>
      </c>
      <c r="X25" s="7" t="s">
        <v>90</v>
      </c>
    </row>
    <row r="26" spans="1:24" ht="45" x14ac:dyDescent="0.25">
      <c r="A26" s="68" t="s">
        <v>237</v>
      </c>
      <c r="B26" s="79" t="s">
        <v>238</v>
      </c>
      <c r="C26" s="79" t="s">
        <v>216</v>
      </c>
      <c r="D26" s="79" t="s">
        <v>217</v>
      </c>
      <c r="E26" s="79" t="s">
        <v>218</v>
      </c>
      <c r="F26" s="28" t="s">
        <v>239</v>
      </c>
      <c r="G26" s="7">
        <v>110</v>
      </c>
      <c r="H26" s="7">
        <v>111</v>
      </c>
      <c r="I26" s="7">
        <v>111</v>
      </c>
      <c r="J26" s="7">
        <v>112</v>
      </c>
      <c r="K26" s="7">
        <v>112</v>
      </c>
      <c r="L26" s="7">
        <v>112</v>
      </c>
      <c r="M26" s="7">
        <v>112</v>
      </c>
      <c r="N26" s="7">
        <v>113</v>
      </c>
      <c r="O26" s="7">
        <v>113</v>
      </c>
      <c r="P26" s="37">
        <v>113</v>
      </c>
      <c r="Q26" s="7">
        <v>114</v>
      </c>
      <c r="R26" s="7" t="s">
        <v>90</v>
      </c>
      <c r="S26" s="7" t="s">
        <v>90</v>
      </c>
      <c r="T26" s="7" t="s">
        <v>90</v>
      </c>
      <c r="U26" s="7" t="s">
        <v>90</v>
      </c>
      <c r="V26" s="7" t="s">
        <v>90</v>
      </c>
      <c r="W26" s="7" t="s">
        <v>90</v>
      </c>
      <c r="X26" s="7">
        <v>103.6</v>
      </c>
    </row>
    <row r="27" spans="1:24" x14ac:dyDescent="0.25">
      <c r="A27" s="68"/>
      <c r="B27" s="80"/>
      <c r="C27" s="80"/>
      <c r="D27" s="80"/>
      <c r="E27" s="80"/>
      <c r="F27" s="28" t="s">
        <v>240</v>
      </c>
      <c r="G27" s="7">
        <v>2</v>
      </c>
      <c r="H27" s="7">
        <v>2</v>
      </c>
      <c r="I27" s="7">
        <v>2</v>
      </c>
      <c r="J27" s="7">
        <v>2</v>
      </c>
      <c r="K27" s="7">
        <v>2</v>
      </c>
      <c r="L27" s="7">
        <v>2</v>
      </c>
      <c r="M27" s="7">
        <v>2</v>
      </c>
      <c r="N27" s="7">
        <v>2</v>
      </c>
      <c r="O27" s="7">
        <v>2</v>
      </c>
      <c r="P27" s="37">
        <v>2</v>
      </c>
      <c r="Q27" s="7">
        <v>2</v>
      </c>
      <c r="R27" s="7" t="s">
        <v>90</v>
      </c>
      <c r="S27" s="7" t="s">
        <v>90</v>
      </c>
      <c r="T27" s="7" t="s">
        <v>90</v>
      </c>
      <c r="U27" s="7" t="s">
        <v>90</v>
      </c>
      <c r="V27" s="7" t="s">
        <v>90</v>
      </c>
      <c r="W27" s="7" t="s">
        <v>90</v>
      </c>
      <c r="X27" s="7">
        <v>100</v>
      </c>
    </row>
    <row r="28" spans="1:24" x14ac:dyDescent="0.25">
      <c r="A28" s="68"/>
      <c r="B28" s="80"/>
      <c r="C28" s="80"/>
      <c r="D28" s="80"/>
      <c r="E28" s="80"/>
      <c r="F28" s="28" t="s">
        <v>241</v>
      </c>
      <c r="G28" s="7">
        <v>27</v>
      </c>
      <c r="H28" s="7">
        <v>27</v>
      </c>
      <c r="I28" s="7">
        <v>27</v>
      </c>
      <c r="J28" s="7">
        <v>27</v>
      </c>
      <c r="K28" s="7">
        <v>27</v>
      </c>
      <c r="L28" s="7">
        <v>27</v>
      </c>
      <c r="M28" s="7">
        <v>27</v>
      </c>
      <c r="N28" s="7">
        <v>28</v>
      </c>
      <c r="O28" s="7">
        <v>28</v>
      </c>
      <c r="P28" s="37">
        <v>28</v>
      </c>
      <c r="Q28" s="7">
        <v>29</v>
      </c>
      <c r="R28" s="7" t="s">
        <v>90</v>
      </c>
      <c r="S28" s="7" t="s">
        <v>90</v>
      </c>
      <c r="T28" s="7" t="s">
        <v>90</v>
      </c>
      <c r="U28" s="7" t="s">
        <v>90</v>
      </c>
      <c r="V28" s="7" t="s">
        <v>90</v>
      </c>
      <c r="W28" s="7" t="s">
        <v>90</v>
      </c>
      <c r="X28" s="7">
        <v>107.4</v>
      </c>
    </row>
    <row r="29" spans="1:24" x14ac:dyDescent="0.25">
      <c r="A29" s="68"/>
      <c r="B29" s="80"/>
      <c r="C29" s="80"/>
      <c r="D29" s="80"/>
      <c r="E29" s="80"/>
      <c r="F29" s="28" t="s">
        <v>242</v>
      </c>
      <c r="G29" s="7">
        <v>61</v>
      </c>
      <c r="H29" s="7">
        <v>61</v>
      </c>
      <c r="I29" s="7">
        <v>61</v>
      </c>
      <c r="J29" s="7">
        <v>61</v>
      </c>
      <c r="K29" s="7">
        <v>61</v>
      </c>
      <c r="L29" s="7">
        <v>61</v>
      </c>
      <c r="M29" s="7">
        <v>61</v>
      </c>
      <c r="N29" s="7">
        <v>61</v>
      </c>
      <c r="O29" s="7">
        <v>61</v>
      </c>
      <c r="P29" s="37">
        <v>61</v>
      </c>
      <c r="Q29" s="7">
        <v>62</v>
      </c>
      <c r="R29" s="7" t="s">
        <v>90</v>
      </c>
      <c r="S29" s="7" t="s">
        <v>90</v>
      </c>
      <c r="T29" s="7" t="s">
        <v>90</v>
      </c>
      <c r="U29" s="7" t="s">
        <v>90</v>
      </c>
      <c r="V29" s="7" t="s">
        <v>90</v>
      </c>
      <c r="W29" s="7" t="s">
        <v>90</v>
      </c>
      <c r="X29" s="7">
        <v>100</v>
      </c>
    </row>
    <row r="30" spans="1:24" x14ac:dyDescent="0.25">
      <c r="A30" s="68"/>
      <c r="B30" s="80"/>
      <c r="C30" s="80"/>
      <c r="D30" s="80"/>
      <c r="E30" s="80"/>
      <c r="F30" s="28" t="s">
        <v>243</v>
      </c>
      <c r="G30" s="7" t="s">
        <v>90</v>
      </c>
      <c r="H30" s="7" t="s">
        <v>90</v>
      </c>
      <c r="I30" s="7" t="s">
        <v>90</v>
      </c>
      <c r="J30" s="7">
        <v>1</v>
      </c>
      <c r="K30" s="7">
        <v>1</v>
      </c>
      <c r="L30" s="7">
        <v>1</v>
      </c>
      <c r="M30" s="7">
        <v>1</v>
      </c>
      <c r="N30" s="7">
        <v>1</v>
      </c>
      <c r="O30" s="7">
        <v>1</v>
      </c>
      <c r="P30" s="37">
        <v>1</v>
      </c>
      <c r="Q30" s="7">
        <v>1</v>
      </c>
      <c r="R30" s="7" t="s">
        <v>90</v>
      </c>
      <c r="S30" s="7" t="s">
        <v>90</v>
      </c>
      <c r="T30" s="7" t="s">
        <v>90</v>
      </c>
      <c r="U30" s="7" t="s">
        <v>90</v>
      </c>
      <c r="V30" s="7" t="s">
        <v>90</v>
      </c>
      <c r="W30" s="7" t="s">
        <v>90</v>
      </c>
      <c r="X30" s="7">
        <v>100</v>
      </c>
    </row>
    <row r="31" spans="1:24" x14ac:dyDescent="0.25">
      <c r="A31" s="68"/>
      <c r="B31" s="81"/>
      <c r="C31" s="81"/>
      <c r="D31" s="81"/>
      <c r="E31" s="81"/>
      <c r="F31" s="28" t="s">
        <v>244</v>
      </c>
      <c r="G31" s="7">
        <v>20</v>
      </c>
      <c r="H31" s="7">
        <v>20</v>
      </c>
      <c r="I31" s="7">
        <v>21</v>
      </c>
      <c r="J31" s="7">
        <v>21</v>
      </c>
      <c r="K31" s="7">
        <v>21</v>
      </c>
      <c r="L31" s="7">
        <v>21</v>
      </c>
      <c r="M31" s="7">
        <v>21</v>
      </c>
      <c r="N31" s="7">
        <v>21</v>
      </c>
      <c r="O31" s="7">
        <v>21</v>
      </c>
      <c r="P31" s="37">
        <v>21</v>
      </c>
      <c r="Q31" s="7">
        <v>21</v>
      </c>
      <c r="R31" s="7" t="s">
        <v>90</v>
      </c>
      <c r="S31" s="7" t="s">
        <v>90</v>
      </c>
      <c r="T31" s="7" t="s">
        <v>90</v>
      </c>
      <c r="U31" s="7" t="s">
        <v>90</v>
      </c>
      <c r="V31" s="7" t="s">
        <v>90</v>
      </c>
      <c r="W31" s="7" t="s">
        <v>90</v>
      </c>
      <c r="X31" s="7">
        <v>105</v>
      </c>
    </row>
    <row r="32" spans="1:24" ht="90" x14ac:dyDescent="0.25">
      <c r="A32" s="7" t="s">
        <v>245</v>
      </c>
      <c r="B32" s="28" t="s">
        <v>26</v>
      </c>
      <c r="C32" s="7" t="s">
        <v>246</v>
      </c>
      <c r="D32" s="7" t="s">
        <v>246</v>
      </c>
      <c r="E32" s="28" t="s">
        <v>247</v>
      </c>
      <c r="F32" s="28" t="s">
        <v>248</v>
      </c>
      <c r="G32" s="7" t="s">
        <v>90</v>
      </c>
      <c r="H32" s="7" t="s">
        <v>90</v>
      </c>
      <c r="I32" s="7" t="s">
        <v>90</v>
      </c>
      <c r="J32" s="7" t="s">
        <v>90</v>
      </c>
      <c r="K32" s="7" t="s">
        <v>90</v>
      </c>
      <c r="L32" s="7" t="s">
        <v>90</v>
      </c>
      <c r="M32" s="7" t="s">
        <v>90</v>
      </c>
      <c r="N32" s="7" t="s">
        <v>90</v>
      </c>
      <c r="O32" s="7">
        <v>1</v>
      </c>
      <c r="P32" s="37" t="s">
        <v>90</v>
      </c>
      <c r="Q32" s="7" t="s">
        <v>90</v>
      </c>
      <c r="R32" s="7" t="s">
        <v>90</v>
      </c>
      <c r="S32" s="7" t="s">
        <v>90</v>
      </c>
      <c r="T32" s="7" t="s">
        <v>90</v>
      </c>
      <c r="U32" s="7" t="s">
        <v>90</v>
      </c>
      <c r="V32" s="7" t="s">
        <v>90</v>
      </c>
      <c r="W32" s="7" t="s">
        <v>90</v>
      </c>
      <c r="X32" s="7">
        <v>100</v>
      </c>
    </row>
    <row r="33" spans="1:384" ht="75" x14ac:dyDescent="0.25">
      <c r="A33" s="7" t="s">
        <v>249</v>
      </c>
      <c r="B33" s="28" t="s">
        <v>155</v>
      </c>
      <c r="C33" s="7" t="s">
        <v>250</v>
      </c>
      <c r="D33" s="7" t="s">
        <v>217</v>
      </c>
      <c r="E33" s="28" t="s">
        <v>251</v>
      </c>
      <c r="F33" s="28" t="s">
        <v>248</v>
      </c>
      <c r="G33" s="7" t="s">
        <v>90</v>
      </c>
      <c r="H33" s="7" t="s">
        <v>90</v>
      </c>
      <c r="I33" s="7" t="s">
        <v>90</v>
      </c>
      <c r="J33" s="7" t="s">
        <v>90</v>
      </c>
      <c r="K33" s="7" t="s">
        <v>90</v>
      </c>
      <c r="L33" s="7" t="s">
        <v>90</v>
      </c>
      <c r="M33" s="7" t="s">
        <v>90</v>
      </c>
      <c r="N33" s="7">
        <v>2</v>
      </c>
      <c r="O33" s="7" t="s">
        <v>90</v>
      </c>
      <c r="P33" s="37" t="s">
        <v>90</v>
      </c>
      <c r="Q33" s="7" t="s">
        <v>90</v>
      </c>
      <c r="R33" s="7" t="s">
        <v>90</v>
      </c>
      <c r="S33" s="7" t="s">
        <v>90</v>
      </c>
      <c r="T33" s="7" t="s">
        <v>90</v>
      </c>
      <c r="U33" s="7" t="s">
        <v>90</v>
      </c>
      <c r="V33" s="7" t="s">
        <v>90</v>
      </c>
      <c r="W33" s="7" t="s">
        <v>90</v>
      </c>
      <c r="X33" s="7">
        <v>100</v>
      </c>
    </row>
    <row r="34" spans="1:384" ht="105" x14ac:dyDescent="0.25">
      <c r="A34" s="46" t="s">
        <v>335</v>
      </c>
      <c r="B34" s="28" t="s">
        <v>336</v>
      </c>
      <c r="C34" s="7" t="s">
        <v>337</v>
      </c>
      <c r="D34" s="7" t="s">
        <v>337</v>
      </c>
      <c r="E34" s="28" t="s">
        <v>89</v>
      </c>
      <c r="F34" s="28" t="s">
        <v>338</v>
      </c>
      <c r="G34" s="7" t="s">
        <v>90</v>
      </c>
      <c r="H34" s="7" t="s">
        <v>90</v>
      </c>
      <c r="I34" s="7" t="s">
        <v>90</v>
      </c>
      <c r="J34" s="7" t="s">
        <v>90</v>
      </c>
      <c r="K34" s="7" t="s">
        <v>90</v>
      </c>
      <c r="L34" s="7" t="s">
        <v>90</v>
      </c>
      <c r="M34" s="7" t="s">
        <v>90</v>
      </c>
      <c r="N34" s="7" t="s">
        <v>90</v>
      </c>
      <c r="O34" s="7" t="s">
        <v>90</v>
      </c>
      <c r="P34" s="37" t="s">
        <v>90</v>
      </c>
      <c r="Q34" s="7">
        <v>1</v>
      </c>
      <c r="R34" s="7" t="s">
        <v>90</v>
      </c>
      <c r="S34" s="7" t="s">
        <v>90</v>
      </c>
      <c r="T34" s="7" t="s">
        <v>90</v>
      </c>
      <c r="U34" s="7" t="s">
        <v>90</v>
      </c>
      <c r="V34" s="7" t="s">
        <v>90</v>
      </c>
      <c r="W34" s="7" t="s">
        <v>90</v>
      </c>
      <c r="X34" s="7" t="s">
        <v>90</v>
      </c>
    </row>
    <row r="35" spans="1:384" ht="60" x14ac:dyDescent="0.25">
      <c r="A35" s="7" t="s">
        <v>252</v>
      </c>
      <c r="B35" s="28" t="s">
        <v>253</v>
      </c>
      <c r="C35" s="7" t="s">
        <v>216</v>
      </c>
      <c r="D35" s="7" t="s">
        <v>217</v>
      </c>
      <c r="E35" s="28" t="s">
        <v>254</v>
      </c>
      <c r="F35" s="28"/>
      <c r="G35" s="7" t="s">
        <v>90</v>
      </c>
      <c r="H35" s="7" t="s">
        <v>90</v>
      </c>
      <c r="I35" s="7" t="s">
        <v>90</v>
      </c>
      <c r="J35" s="7" t="s">
        <v>90</v>
      </c>
      <c r="K35" s="7" t="s">
        <v>90</v>
      </c>
      <c r="L35" s="7" t="s">
        <v>90</v>
      </c>
      <c r="M35" s="7" t="s">
        <v>90</v>
      </c>
      <c r="N35" s="7" t="s">
        <v>90</v>
      </c>
      <c r="O35" s="7" t="s">
        <v>90</v>
      </c>
      <c r="P35" s="37" t="s">
        <v>90</v>
      </c>
      <c r="Q35" s="7" t="s">
        <v>90</v>
      </c>
      <c r="R35" s="7" t="s">
        <v>90</v>
      </c>
      <c r="S35" s="7" t="s">
        <v>90</v>
      </c>
      <c r="T35" s="7" t="s">
        <v>90</v>
      </c>
      <c r="U35" s="7" t="s">
        <v>90</v>
      </c>
      <c r="V35" s="7" t="s">
        <v>90</v>
      </c>
      <c r="W35" s="7" t="s">
        <v>90</v>
      </c>
      <c r="X35" s="7" t="s">
        <v>90</v>
      </c>
    </row>
    <row r="36" spans="1:384" ht="60" x14ac:dyDescent="0.25">
      <c r="A36" s="7" t="s">
        <v>255</v>
      </c>
      <c r="B36" s="28" t="s">
        <v>256</v>
      </c>
      <c r="C36" s="7" t="s">
        <v>216</v>
      </c>
      <c r="D36" s="7" t="s">
        <v>217</v>
      </c>
      <c r="E36" s="28" t="s">
        <v>254</v>
      </c>
      <c r="F36" s="28" t="s">
        <v>257</v>
      </c>
      <c r="G36" s="7" t="s">
        <v>90</v>
      </c>
      <c r="H36" s="7" t="s">
        <v>90</v>
      </c>
      <c r="I36" s="7" t="s">
        <v>90</v>
      </c>
      <c r="J36" s="7">
        <v>1</v>
      </c>
      <c r="K36" s="7" t="s">
        <v>90</v>
      </c>
      <c r="L36" s="7" t="s">
        <v>90</v>
      </c>
      <c r="M36" s="7" t="s">
        <v>90</v>
      </c>
      <c r="N36" s="7" t="s">
        <v>90</v>
      </c>
      <c r="O36" s="7" t="s">
        <v>90</v>
      </c>
      <c r="P36" s="37" t="s">
        <v>90</v>
      </c>
      <c r="Q36" s="7" t="s">
        <v>90</v>
      </c>
      <c r="R36" s="7" t="s">
        <v>90</v>
      </c>
      <c r="S36" s="7" t="s">
        <v>90</v>
      </c>
      <c r="T36" s="7" t="s">
        <v>90</v>
      </c>
      <c r="U36" s="7" t="s">
        <v>90</v>
      </c>
      <c r="V36" s="7" t="s">
        <v>90</v>
      </c>
      <c r="W36" s="7" t="s">
        <v>90</v>
      </c>
      <c r="X36" s="7">
        <v>100</v>
      </c>
    </row>
    <row r="37" spans="1:384" ht="90" x14ac:dyDescent="0.25">
      <c r="A37" s="7" t="s">
        <v>258</v>
      </c>
      <c r="B37" s="28" t="s">
        <v>29</v>
      </c>
      <c r="C37" s="7" t="s">
        <v>259</v>
      </c>
      <c r="D37" s="7" t="s">
        <v>259</v>
      </c>
      <c r="E37" s="28" t="s">
        <v>254</v>
      </c>
      <c r="F37" s="28" t="s">
        <v>260</v>
      </c>
      <c r="G37" s="7" t="s">
        <v>90</v>
      </c>
      <c r="H37" s="7" t="s">
        <v>90</v>
      </c>
      <c r="I37" s="7">
        <v>1</v>
      </c>
      <c r="J37" s="7" t="s">
        <v>90</v>
      </c>
      <c r="K37" s="7" t="s">
        <v>90</v>
      </c>
      <c r="L37" s="7" t="s">
        <v>90</v>
      </c>
      <c r="M37" s="7" t="s">
        <v>90</v>
      </c>
      <c r="N37" s="7" t="s">
        <v>90</v>
      </c>
      <c r="O37" s="7" t="s">
        <v>90</v>
      </c>
      <c r="P37" s="37" t="s">
        <v>90</v>
      </c>
      <c r="Q37" s="7" t="s">
        <v>90</v>
      </c>
      <c r="R37" s="7" t="s">
        <v>90</v>
      </c>
      <c r="S37" s="7" t="s">
        <v>90</v>
      </c>
      <c r="T37" s="7" t="s">
        <v>90</v>
      </c>
      <c r="U37" s="7" t="s">
        <v>90</v>
      </c>
      <c r="V37" s="7" t="s">
        <v>90</v>
      </c>
      <c r="W37" s="7" t="s">
        <v>90</v>
      </c>
      <c r="X37" s="7">
        <v>100</v>
      </c>
    </row>
    <row r="38" spans="1:384" s="36" customFormat="1" ht="60" x14ac:dyDescent="0.25">
      <c r="A38" s="37" t="s">
        <v>261</v>
      </c>
      <c r="B38" s="51" t="s">
        <v>262</v>
      </c>
      <c r="C38" s="37" t="s">
        <v>259</v>
      </c>
      <c r="D38" s="37" t="s">
        <v>217</v>
      </c>
      <c r="E38" s="51" t="s">
        <v>254</v>
      </c>
      <c r="F38" s="51" t="s">
        <v>257</v>
      </c>
      <c r="G38" s="37" t="s">
        <v>90</v>
      </c>
      <c r="H38" s="37" t="s">
        <v>90</v>
      </c>
      <c r="I38" s="37" t="s">
        <v>90</v>
      </c>
      <c r="J38" s="37" t="s">
        <v>90</v>
      </c>
      <c r="K38" s="37" t="s">
        <v>90</v>
      </c>
      <c r="L38" s="37" t="s">
        <v>90</v>
      </c>
      <c r="M38" s="37" t="s">
        <v>90</v>
      </c>
      <c r="N38" s="37" t="s">
        <v>90</v>
      </c>
      <c r="O38" s="37" t="s">
        <v>90</v>
      </c>
      <c r="P38" s="37" t="s">
        <v>90</v>
      </c>
      <c r="Q38" s="37" t="s">
        <v>90</v>
      </c>
      <c r="R38" s="37" t="s">
        <v>90</v>
      </c>
      <c r="S38" s="37" t="s">
        <v>90</v>
      </c>
      <c r="T38" s="37" t="s">
        <v>90</v>
      </c>
      <c r="U38" s="37" t="s">
        <v>90</v>
      </c>
      <c r="V38" s="37" t="s">
        <v>90</v>
      </c>
      <c r="W38" s="37" t="s">
        <v>90</v>
      </c>
      <c r="X38" s="37" t="s">
        <v>90</v>
      </c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G38" s="58"/>
      <c r="CH38" s="58"/>
      <c r="CI38" s="58"/>
      <c r="CJ38" s="58"/>
      <c r="CK38" s="58"/>
      <c r="CL38" s="58"/>
      <c r="CM38" s="58"/>
      <c r="CN38" s="58"/>
      <c r="CO38" s="58"/>
      <c r="CP38" s="58"/>
      <c r="CQ38" s="58"/>
      <c r="CR38" s="58"/>
      <c r="CS38" s="58"/>
      <c r="CT38" s="58"/>
      <c r="CU38" s="58"/>
      <c r="CV38" s="58"/>
      <c r="CW38" s="58"/>
      <c r="CX38" s="58"/>
      <c r="CY38" s="58"/>
      <c r="CZ38" s="58"/>
      <c r="DA38" s="58"/>
      <c r="DB38" s="58"/>
      <c r="DC38" s="58"/>
      <c r="DD38" s="58"/>
      <c r="DE38" s="58"/>
      <c r="DF38" s="58"/>
      <c r="DG38" s="58"/>
      <c r="DH38" s="58"/>
      <c r="DI38" s="58"/>
      <c r="DJ38" s="58"/>
      <c r="DK38" s="58"/>
      <c r="DL38" s="58"/>
      <c r="DM38" s="58"/>
      <c r="DN38" s="58"/>
      <c r="DO38" s="58"/>
      <c r="DP38" s="58"/>
      <c r="DQ38" s="58"/>
      <c r="DR38" s="58"/>
      <c r="DS38" s="58"/>
      <c r="DT38" s="58"/>
      <c r="DU38" s="58"/>
      <c r="DV38" s="58"/>
      <c r="DW38" s="58"/>
      <c r="DX38" s="58"/>
      <c r="DY38" s="58"/>
      <c r="DZ38" s="58"/>
      <c r="EA38" s="58"/>
      <c r="EB38" s="58"/>
      <c r="EC38" s="58"/>
      <c r="ED38" s="58"/>
      <c r="EE38" s="58"/>
      <c r="EF38" s="58"/>
      <c r="EG38" s="58"/>
      <c r="EH38" s="58"/>
      <c r="EI38" s="58"/>
      <c r="EJ38" s="58"/>
      <c r="EK38" s="58"/>
      <c r="EL38" s="58"/>
      <c r="EM38" s="58"/>
      <c r="EN38" s="58"/>
      <c r="EO38" s="58"/>
      <c r="EP38" s="58"/>
      <c r="EQ38" s="58"/>
      <c r="ER38" s="58"/>
      <c r="ES38" s="58"/>
      <c r="ET38" s="58"/>
      <c r="EU38" s="58"/>
      <c r="EV38" s="58"/>
      <c r="EW38" s="58"/>
      <c r="EX38" s="58"/>
      <c r="EY38" s="58"/>
      <c r="EZ38" s="58"/>
      <c r="FA38" s="58"/>
      <c r="FB38" s="58"/>
      <c r="FC38" s="58"/>
      <c r="FD38" s="58"/>
      <c r="FE38" s="58"/>
      <c r="FF38" s="58"/>
      <c r="FG38" s="58"/>
      <c r="FH38" s="58"/>
      <c r="FI38" s="58"/>
      <c r="FJ38" s="58"/>
      <c r="FK38" s="58"/>
      <c r="FL38" s="58"/>
      <c r="FM38" s="58"/>
      <c r="FN38" s="58"/>
      <c r="FO38" s="58"/>
      <c r="FP38" s="58"/>
      <c r="FQ38" s="58"/>
      <c r="FR38" s="58"/>
      <c r="FS38" s="58"/>
      <c r="FT38" s="58"/>
      <c r="FU38" s="58"/>
      <c r="FV38" s="58"/>
      <c r="FW38" s="58"/>
      <c r="FX38" s="58"/>
      <c r="FY38" s="58"/>
      <c r="FZ38" s="58"/>
      <c r="GA38" s="58"/>
      <c r="GB38" s="58"/>
      <c r="GC38" s="58"/>
      <c r="GD38" s="58"/>
      <c r="GE38" s="58"/>
      <c r="GF38" s="58"/>
      <c r="GG38" s="58"/>
      <c r="GH38" s="58"/>
      <c r="GI38" s="58"/>
      <c r="GJ38" s="58"/>
      <c r="GK38" s="58"/>
      <c r="GL38" s="58"/>
      <c r="GM38" s="58"/>
      <c r="GN38" s="58"/>
      <c r="GO38" s="58"/>
      <c r="GP38" s="58"/>
      <c r="GQ38" s="58"/>
      <c r="GR38" s="58"/>
      <c r="GS38" s="58"/>
      <c r="GT38" s="58"/>
      <c r="GU38" s="58"/>
      <c r="GV38" s="58"/>
      <c r="GW38" s="58"/>
      <c r="GX38" s="58"/>
      <c r="GY38" s="58"/>
      <c r="GZ38" s="58"/>
      <c r="HA38" s="58"/>
      <c r="HB38" s="58"/>
      <c r="HC38" s="58"/>
      <c r="HD38" s="58"/>
      <c r="HE38" s="58"/>
      <c r="HF38" s="58"/>
      <c r="HG38" s="58"/>
      <c r="HH38" s="58"/>
      <c r="HI38" s="58"/>
      <c r="HJ38" s="58"/>
      <c r="HK38" s="58"/>
      <c r="HL38" s="58"/>
      <c r="HM38" s="58"/>
      <c r="HN38" s="58"/>
      <c r="HO38" s="58"/>
      <c r="HP38" s="58"/>
      <c r="HQ38" s="58"/>
      <c r="HR38" s="58"/>
      <c r="HS38" s="58"/>
      <c r="HT38" s="58"/>
      <c r="HU38" s="58"/>
      <c r="HV38" s="58"/>
      <c r="HW38" s="58"/>
      <c r="HX38" s="58"/>
      <c r="HY38" s="58"/>
      <c r="HZ38" s="58"/>
      <c r="IA38" s="58"/>
      <c r="IB38" s="58"/>
      <c r="IC38" s="58"/>
      <c r="ID38" s="58"/>
      <c r="IE38" s="58"/>
      <c r="IF38" s="58"/>
      <c r="IG38" s="58"/>
      <c r="IH38" s="58"/>
      <c r="II38" s="58"/>
      <c r="IJ38" s="58"/>
      <c r="IK38" s="58"/>
      <c r="IL38" s="58"/>
      <c r="IM38" s="58"/>
      <c r="IN38" s="58"/>
      <c r="IO38" s="58"/>
      <c r="IP38" s="58"/>
      <c r="IQ38" s="58"/>
      <c r="IR38" s="58"/>
      <c r="IS38" s="58"/>
      <c r="IT38" s="58"/>
      <c r="IU38" s="58"/>
      <c r="IV38" s="58"/>
      <c r="IW38" s="58"/>
      <c r="IX38" s="58"/>
      <c r="IY38" s="58"/>
      <c r="IZ38" s="58"/>
      <c r="JA38" s="58"/>
      <c r="JB38" s="58"/>
      <c r="JC38" s="58"/>
      <c r="JD38" s="58"/>
      <c r="JE38" s="58"/>
      <c r="JF38" s="58"/>
      <c r="JG38" s="58"/>
      <c r="JH38" s="58"/>
      <c r="JI38" s="58"/>
      <c r="JJ38" s="58"/>
      <c r="JK38" s="58"/>
      <c r="JL38" s="58"/>
      <c r="JM38" s="58"/>
      <c r="JN38" s="58"/>
      <c r="JO38" s="58"/>
      <c r="JP38" s="58"/>
      <c r="JQ38" s="58"/>
      <c r="JR38" s="58"/>
      <c r="JS38" s="58"/>
      <c r="JT38" s="58"/>
      <c r="JU38" s="58"/>
      <c r="JV38" s="58"/>
      <c r="JW38" s="58"/>
      <c r="JX38" s="58"/>
      <c r="JY38" s="58"/>
      <c r="JZ38" s="58"/>
      <c r="KA38" s="58"/>
      <c r="KB38" s="58"/>
      <c r="KC38" s="58"/>
      <c r="KD38" s="58"/>
      <c r="KE38" s="58"/>
      <c r="KF38" s="58"/>
      <c r="KG38" s="58"/>
      <c r="KH38" s="58"/>
      <c r="KI38" s="58"/>
      <c r="KJ38" s="58"/>
      <c r="KK38" s="58"/>
      <c r="KL38" s="58"/>
      <c r="KM38" s="58"/>
      <c r="KN38" s="58"/>
      <c r="KO38" s="58"/>
      <c r="KP38" s="58"/>
      <c r="KQ38" s="58"/>
      <c r="KR38" s="58"/>
      <c r="KS38" s="58"/>
      <c r="KT38" s="58"/>
      <c r="KU38" s="58"/>
      <c r="KV38" s="58"/>
      <c r="KW38" s="58"/>
      <c r="KX38" s="58"/>
      <c r="KY38" s="58"/>
      <c r="KZ38" s="58"/>
      <c r="LA38" s="58"/>
      <c r="LB38" s="58"/>
      <c r="LC38" s="58"/>
      <c r="LD38" s="58"/>
      <c r="LE38" s="58"/>
      <c r="LF38" s="58"/>
      <c r="LG38" s="58"/>
      <c r="LH38" s="58"/>
      <c r="LI38" s="58"/>
      <c r="LJ38" s="58"/>
      <c r="LK38" s="58"/>
      <c r="LL38" s="58"/>
      <c r="LM38" s="58"/>
      <c r="LN38" s="58"/>
      <c r="LO38" s="58"/>
      <c r="LP38" s="58"/>
      <c r="LQ38" s="58"/>
      <c r="LR38" s="58"/>
      <c r="LS38" s="58"/>
      <c r="LT38" s="58"/>
      <c r="LU38" s="58"/>
      <c r="LV38" s="58"/>
      <c r="LW38" s="58"/>
      <c r="LX38" s="58"/>
      <c r="LY38" s="58"/>
      <c r="LZ38" s="58"/>
      <c r="MA38" s="58"/>
      <c r="MB38" s="58"/>
      <c r="MC38" s="58"/>
      <c r="MD38" s="58"/>
      <c r="ME38" s="58"/>
      <c r="MF38" s="58"/>
      <c r="MG38" s="58"/>
      <c r="MH38" s="58"/>
      <c r="MI38" s="58"/>
      <c r="MJ38" s="58"/>
      <c r="MK38" s="58"/>
      <c r="ML38" s="58"/>
      <c r="MM38" s="58"/>
      <c r="MN38" s="58"/>
      <c r="MO38" s="58"/>
      <c r="MP38" s="58"/>
      <c r="MQ38" s="58"/>
      <c r="MR38" s="58"/>
      <c r="MS38" s="58"/>
      <c r="MT38" s="58"/>
      <c r="MU38" s="58"/>
      <c r="MV38" s="58"/>
      <c r="MW38" s="58"/>
      <c r="MX38" s="58"/>
      <c r="MY38" s="58"/>
      <c r="MZ38" s="58"/>
      <c r="NA38" s="58"/>
      <c r="NB38" s="58"/>
      <c r="NC38" s="58"/>
      <c r="ND38" s="58"/>
      <c r="NE38" s="58"/>
      <c r="NF38" s="58"/>
      <c r="NG38" s="58"/>
      <c r="NH38" s="58"/>
      <c r="NI38" s="58"/>
      <c r="NJ38" s="58"/>
      <c r="NK38" s="58"/>
      <c r="NL38" s="58"/>
      <c r="NM38" s="58"/>
      <c r="NN38" s="58"/>
      <c r="NO38" s="58"/>
      <c r="NP38" s="58"/>
      <c r="NQ38" s="58"/>
      <c r="NR38" s="58"/>
      <c r="NS38" s="58"/>
      <c r="NT38" s="58"/>
    </row>
    <row r="39" spans="1:384" ht="105" x14ac:dyDescent="0.25">
      <c r="A39" s="7" t="s">
        <v>263</v>
      </c>
      <c r="B39" s="28" t="s">
        <v>32</v>
      </c>
      <c r="C39" s="7" t="s">
        <v>264</v>
      </c>
      <c r="D39" s="7" t="s">
        <v>265</v>
      </c>
      <c r="E39" s="28" t="s">
        <v>254</v>
      </c>
      <c r="F39" s="28" t="s">
        <v>257</v>
      </c>
      <c r="G39" s="7" t="s">
        <v>90</v>
      </c>
      <c r="H39" s="7" t="s">
        <v>90</v>
      </c>
      <c r="I39" s="7" t="s">
        <v>90</v>
      </c>
      <c r="J39" s="7" t="s">
        <v>90</v>
      </c>
      <c r="K39" s="7" t="s">
        <v>90</v>
      </c>
      <c r="L39" s="7" t="s">
        <v>90</v>
      </c>
      <c r="M39" s="7">
        <v>1</v>
      </c>
      <c r="N39" s="7" t="s">
        <v>90</v>
      </c>
      <c r="O39" s="7" t="s">
        <v>90</v>
      </c>
      <c r="P39" s="37" t="s">
        <v>90</v>
      </c>
      <c r="Q39" s="7" t="s">
        <v>90</v>
      </c>
      <c r="R39" s="7" t="s">
        <v>90</v>
      </c>
      <c r="S39" s="7" t="s">
        <v>90</v>
      </c>
      <c r="T39" s="7" t="s">
        <v>90</v>
      </c>
      <c r="U39" s="7" t="s">
        <v>90</v>
      </c>
      <c r="V39" s="7" t="s">
        <v>90</v>
      </c>
      <c r="W39" s="7" t="s">
        <v>90</v>
      </c>
      <c r="X39" s="7" t="s">
        <v>90</v>
      </c>
    </row>
    <row r="40" spans="1:384" ht="135" x14ac:dyDescent="0.25">
      <c r="A40" s="7" t="s">
        <v>266</v>
      </c>
      <c r="B40" s="28" t="s">
        <v>33</v>
      </c>
      <c r="C40" s="7" t="s">
        <v>264</v>
      </c>
      <c r="D40" s="7" t="s">
        <v>217</v>
      </c>
      <c r="E40" s="28" t="s">
        <v>254</v>
      </c>
      <c r="F40" s="28" t="s">
        <v>257</v>
      </c>
      <c r="G40" s="7" t="s">
        <v>90</v>
      </c>
      <c r="H40" s="7" t="s">
        <v>90</v>
      </c>
      <c r="I40" s="7" t="s">
        <v>90</v>
      </c>
      <c r="J40" s="7" t="s">
        <v>90</v>
      </c>
      <c r="K40" s="7" t="s">
        <v>90</v>
      </c>
      <c r="L40" s="7" t="s">
        <v>90</v>
      </c>
      <c r="M40" s="7">
        <v>1</v>
      </c>
      <c r="N40" s="7" t="s">
        <v>90</v>
      </c>
      <c r="O40" s="7" t="s">
        <v>90</v>
      </c>
      <c r="P40" s="37" t="s">
        <v>90</v>
      </c>
      <c r="Q40" s="7" t="s">
        <v>90</v>
      </c>
      <c r="R40" s="7" t="s">
        <v>90</v>
      </c>
      <c r="S40" s="7" t="s">
        <v>90</v>
      </c>
      <c r="T40" s="7" t="s">
        <v>90</v>
      </c>
      <c r="U40" s="7" t="s">
        <v>90</v>
      </c>
      <c r="V40" s="7" t="s">
        <v>90</v>
      </c>
      <c r="W40" s="7" t="s">
        <v>90</v>
      </c>
      <c r="X40" s="7">
        <v>100</v>
      </c>
    </row>
    <row r="41" spans="1:384" ht="60" x14ac:dyDescent="0.25">
      <c r="A41" s="7" t="s">
        <v>267</v>
      </c>
      <c r="B41" s="28" t="s">
        <v>268</v>
      </c>
      <c r="C41" s="7">
        <v>2021</v>
      </c>
      <c r="D41" s="7">
        <v>2022</v>
      </c>
      <c r="E41" s="28" t="s">
        <v>254</v>
      </c>
      <c r="F41" s="28" t="s">
        <v>257</v>
      </c>
      <c r="G41" s="7" t="s">
        <v>90</v>
      </c>
      <c r="H41" s="7" t="s">
        <v>90</v>
      </c>
      <c r="I41" s="7" t="s">
        <v>90</v>
      </c>
      <c r="J41" s="7" t="s">
        <v>90</v>
      </c>
      <c r="K41" s="7" t="s">
        <v>90</v>
      </c>
      <c r="L41" s="7" t="s">
        <v>90</v>
      </c>
      <c r="M41" s="7" t="s">
        <v>90</v>
      </c>
      <c r="N41" s="7">
        <v>2</v>
      </c>
      <c r="O41" s="7" t="s">
        <v>90</v>
      </c>
      <c r="P41" s="37" t="s">
        <v>90</v>
      </c>
      <c r="Q41" s="7" t="s">
        <v>90</v>
      </c>
      <c r="R41" s="7" t="s">
        <v>90</v>
      </c>
      <c r="S41" s="7" t="s">
        <v>90</v>
      </c>
      <c r="T41" s="7" t="s">
        <v>90</v>
      </c>
      <c r="U41" s="7" t="s">
        <v>90</v>
      </c>
      <c r="V41" s="7" t="s">
        <v>90</v>
      </c>
      <c r="W41" s="7" t="s">
        <v>90</v>
      </c>
      <c r="X41" s="7" t="s">
        <v>90</v>
      </c>
    </row>
    <row r="42" spans="1:384" ht="75" x14ac:dyDescent="0.25">
      <c r="A42" s="7" t="s">
        <v>269</v>
      </c>
      <c r="B42" s="28" t="s">
        <v>270</v>
      </c>
      <c r="C42" s="7">
        <v>2021</v>
      </c>
      <c r="D42" s="7">
        <v>2030</v>
      </c>
      <c r="E42" s="28" t="s">
        <v>254</v>
      </c>
      <c r="F42" s="28" t="s">
        <v>330</v>
      </c>
      <c r="G42" s="7" t="s">
        <v>90</v>
      </c>
      <c r="H42" s="7" t="s">
        <v>90</v>
      </c>
      <c r="I42" s="7" t="s">
        <v>90</v>
      </c>
      <c r="J42" s="7" t="s">
        <v>90</v>
      </c>
      <c r="K42" s="7" t="s">
        <v>90</v>
      </c>
      <c r="L42" s="7" t="s">
        <v>90</v>
      </c>
      <c r="M42" s="7" t="s">
        <v>90</v>
      </c>
      <c r="N42" s="7" t="s">
        <v>90</v>
      </c>
      <c r="O42" s="7" t="s">
        <v>90</v>
      </c>
      <c r="P42" s="59" t="s">
        <v>90</v>
      </c>
      <c r="Q42" s="7" t="s">
        <v>90</v>
      </c>
      <c r="R42" s="7" t="s">
        <v>90</v>
      </c>
      <c r="S42" s="7" t="s">
        <v>90</v>
      </c>
      <c r="T42" s="7" t="s">
        <v>90</v>
      </c>
      <c r="U42" s="7" t="s">
        <v>90</v>
      </c>
      <c r="V42" s="7" t="s">
        <v>90</v>
      </c>
      <c r="W42" s="7" t="s">
        <v>90</v>
      </c>
      <c r="X42" s="7" t="s">
        <v>90</v>
      </c>
    </row>
    <row r="43" spans="1:384" ht="105" x14ac:dyDescent="0.25">
      <c r="A43" s="7" t="s">
        <v>271</v>
      </c>
      <c r="B43" s="28" t="s">
        <v>272</v>
      </c>
      <c r="C43" s="7">
        <v>2021</v>
      </c>
      <c r="D43" s="7">
        <v>2030</v>
      </c>
      <c r="E43" s="28" t="s">
        <v>149</v>
      </c>
      <c r="F43" s="51" t="s">
        <v>341</v>
      </c>
      <c r="G43" s="7" t="s">
        <v>90</v>
      </c>
      <c r="H43" s="7" t="s">
        <v>90</v>
      </c>
      <c r="I43" s="7" t="s">
        <v>90</v>
      </c>
      <c r="J43" s="7" t="s">
        <v>90</v>
      </c>
      <c r="K43" s="7" t="s">
        <v>90</v>
      </c>
      <c r="L43" s="7" t="s">
        <v>90</v>
      </c>
      <c r="M43" s="7" t="s">
        <v>90</v>
      </c>
      <c r="N43" s="7" t="s">
        <v>90</v>
      </c>
      <c r="O43" s="7" t="s">
        <v>90</v>
      </c>
      <c r="P43" s="37" t="s">
        <v>90</v>
      </c>
      <c r="Q43" s="7">
        <v>1</v>
      </c>
      <c r="R43" s="7" t="s">
        <v>90</v>
      </c>
      <c r="S43" s="7" t="s">
        <v>90</v>
      </c>
      <c r="T43" s="7" t="s">
        <v>90</v>
      </c>
      <c r="U43" s="7" t="s">
        <v>90</v>
      </c>
      <c r="V43" s="7" t="s">
        <v>90</v>
      </c>
      <c r="W43" s="7" t="s">
        <v>90</v>
      </c>
      <c r="X43" s="7" t="s">
        <v>90</v>
      </c>
    </row>
    <row r="44" spans="1:384" ht="75" x14ac:dyDescent="0.25">
      <c r="A44" s="7" t="s">
        <v>273</v>
      </c>
      <c r="B44" s="28" t="s">
        <v>274</v>
      </c>
      <c r="C44" s="7">
        <v>2015</v>
      </c>
      <c r="D44" s="7">
        <v>2030</v>
      </c>
      <c r="E44" s="28" t="s">
        <v>103</v>
      </c>
      <c r="F44" s="28"/>
      <c r="G44" s="7" t="s">
        <v>90</v>
      </c>
      <c r="H44" s="7" t="s">
        <v>90</v>
      </c>
      <c r="I44" s="7" t="s">
        <v>90</v>
      </c>
      <c r="J44" s="7" t="s">
        <v>90</v>
      </c>
      <c r="K44" s="7" t="s">
        <v>90</v>
      </c>
      <c r="L44" s="7" t="s">
        <v>90</v>
      </c>
      <c r="M44" s="7" t="s">
        <v>90</v>
      </c>
      <c r="N44" s="7" t="s">
        <v>90</v>
      </c>
      <c r="O44" s="7" t="s">
        <v>90</v>
      </c>
      <c r="P44" s="37" t="s">
        <v>90</v>
      </c>
      <c r="Q44" s="7" t="s">
        <v>90</v>
      </c>
      <c r="R44" s="7" t="s">
        <v>90</v>
      </c>
      <c r="S44" s="7" t="s">
        <v>90</v>
      </c>
      <c r="T44" s="7" t="s">
        <v>90</v>
      </c>
      <c r="U44" s="7" t="s">
        <v>90</v>
      </c>
      <c r="V44" s="7" t="s">
        <v>90</v>
      </c>
      <c r="W44" s="7" t="s">
        <v>90</v>
      </c>
      <c r="X44" s="7" t="s">
        <v>90</v>
      </c>
    </row>
    <row r="45" spans="1:384" ht="75" x14ac:dyDescent="0.25">
      <c r="A45" s="7" t="s">
        <v>275</v>
      </c>
      <c r="B45" s="28" t="s">
        <v>192</v>
      </c>
      <c r="C45" s="7">
        <v>2015</v>
      </c>
      <c r="D45" s="7">
        <v>2030</v>
      </c>
      <c r="E45" s="28" t="s">
        <v>103</v>
      </c>
      <c r="F45" s="28" t="s">
        <v>276</v>
      </c>
      <c r="G45" s="7" t="s">
        <v>277</v>
      </c>
      <c r="H45" s="7" t="s">
        <v>277</v>
      </c>
      <c r="I45" s="7" t="s">
        <v>277</v>
      </c>
      <c r="J45" s="7">
        <v>11.52</v>
      </c>
      <c r="K45" s="7">
        <v>15.48</v>
      </c>
      <c r="L45" s="7">
        <v>18.440000000000001</v>
      </c>
      <c r="M45" s="7">
        <v>17.23</v>
      </c>
      <c r="N45" s="7">
        <v>20.75</v>
      </c>
      <c r="O45" s="7">
        <v>22.77</v>
      </c>
      <c r="P45" s="65">
        <v>26.9</v>
      </c>
      <c r="Q45" s="61">
        <v>26.9</v>
      </c>
      <c r="R45" s="7" t="s">
        <v>90</v>
      </c>
      <c r="S45" s="7" t="s">
        <v>90</v>
      </c>
      <c r="T45" s="7" t="s">
        <v>90</v>
      </c>
      <c r="U45" s="7" t="s">
        <v>90</v>
      </c>
      <c r="V45" s="7" t="s">
        <v>90</v>
      </c>
      <c r="W45" s="7" t="s">
        <v>90</v>
      </c>
      <c r="X45" s="7" t="s">
        <v>90</v>
      </c>
    </row>
    <row r="46" spans="1:384" ht="75" x14ac:dyDescent="0.25">
      <c r="A46" s="7" t="s">
        <v>278</v>
      </c>
      <c r="B46" s="28" t="s">
        <v>279</v>
      </c>
      <c r="C46" s="7">
        <v>2015</v>
      </c>
      <c r="D46" s="7">
        <v>2030</v>
      </c>
      <c r="E46" s="28" t="s">
        <v>225</v>
      </c>
      <c r="F46" s="28"/>
      <c r="G46" s="7" t="s">
        <v>90</v>
      </c>
      <c r="H46" s="7" t="s">
        <v>90</v>
      </c>
      <c r="I46" s="7" t="s">
        <v>90</v>
      </c>
      <c r="J46" s="7" t="s">
        <v>90</v>
      </c>
      <c r="K46" s="7" t="s">
        <v>90</v>
      </c>
      <c r="L46" s="7" t="s">
        <v>90</v>
      </c>
      <c r="M46" s="7" t="s">
        <v>90</v>
      </c>
      <c r="N46" s="7" t="s">
        <v>90</v>
      </c>
      <c r="O46" s="7" t="s">
        <v>90</v>
      </c>
      <c r="P46" s="37" t="s">
        <v>90</v>
      </c>
      <c r="Q46" s="7" t="s">
        <v>90</v>
      </c>
      <c r="R46" s="7" t="s">
        <v>90</v>
      </c>
      <c r="S46" s="7" t="s">
        <v>90</v>
      </c>
      <c r="T46" s="7" t="s">
        <v>90</v>
      </c>
      <c r="U46" s="7" t="s">
        <v>90</v>
      </c>
      <c r="V46" s="7" t="s">
        <v>90</v>
      </c>
      <c r="W46" s="7" t="s">
        <v>90</v>
      </c>
      <c r="X46" s="7" t="s">
        <v>90</v>
      </c>
    </row>
    <row r="47" spans="1:384" ht="105" x14ac:dyDescent="0.25">
      <c r="A47" s="7" t="s">
        <v>280</v>
      </c>
      <c r="B47" s="28" t="s">
        <v>281</v>
      </c>
      <c r="C47" s="7">
        <v>2015</v>
      </c>
      <c r="D47" s="7">
        <v>2030</v>
      </c>
      <c r="E47" s="28" t="s">
        <v>225</v>
      </c>
      <c r="F47" s="72" t="s">
        <v>282</v>
      </c>
      <c r="G47" s="68">
        <v>80</v>
      </c>
      <c r="H47" s="68">
        <v>80</v>
      </c>
      <c r="I47" s="68">
        <v>80</v>
      </c>
      <c r="J47" s="68">
        <v>80</v>
      </c>
      <c r="K47" s="68">
        <v>100</v>
      </c>
      <c r="L47" s="68">
        <v>100</v>
      </c>
      <c r="M47" s="68">
        <v>98.3</v>
      </c>
      <c r="N47" s="68">
        <v>100</v>
      </c>
      <c r="O47" s="68" t="s">
        <v>283</v>
      </c>
      <c r="P47" s="70">
        <v>100</v>
      </c>
      <c r="Q47" s="68">
        <v>90</v>
      </c>
      <c r="R47" s="79" t="s">
        <v>90</v>
      </c>
      <c r="S47" s="79" t="s">
        <v>90</v>
      </c>
      <c r="T47" s="79" t="s">
        <v>90</v>
      </c>
      <c r="U47" s="79" t="s">
        <v>90</v>
      </c>
      <c r="V47" s="79" t="s">
        <v>90</v>
      </c>
      <c r="W47" s="79" t="s">
        <v>90</v>
      </c>
      <c r="X47" s="68">
        <v>90</v>
      </c>
    </row>
    <row r="48" spans="1:384" ht="90" x14ac:dyDescent="0.25">
      <c r="A48" s="7" t="s">
        <v>284</v>
      </c>
      <c r="B48" s="28" t="s">
        <v>38</v>
      </c>
      <c r="C48" s="7">
        <v>2015</v>
      </c>
      <c r="D48" s="7">
        <v>2030</v>
      </c>
      <c r="E48" s="28" t="s">
        <v>225</v>
      </c>
      <c r="F48" s="72"/>
      <c r="G48" s="68"/>
      <c r="H48" s="68"/>
      <c r="I48" s="68"/>
      <c r="J48" s="68"/>
      <c r="K48" s="68"/>
      <c r="L48" s="68"/>
      <c r="M48" s="68"/>
      <c r="N48" s="68"/>
      <c r="O48" s="68"/>
      <c r="P48" s="70"/>
      <c r="Q48" s="68"/>
      <c r="R48" s="81"/>
      <c r="S48" s="81"/>
      <c r="T48" s="81"/>
      <c r="U48" s="81"/>
      <c r="V48" s="81"/>
      <c r="W48" s="81"/>
      <c r="X48" s="68"/>
    </row>
    <row r="49" spans="1:24" ht="45" x14ac:dyDescent="0.25">
      <c r="A49" s="7" t="s">
        <v>285</v>
      </c>
      <c r="B49" s="28" t="s">
        <v>286</v>
      </c>
      <c r="C49" s="7">
        <v>2019</v>
      </c>
      <c r="D49" s="7">
        <v>2030</v>
      </c>
      <c r="E49" s="28" t="s">
        <v>287</v>
      </c>
      <c r="F49" s="28" t="s">
        <v>288</v>
      </c>
      <c r="G49" s="7" t="s">
        <v>90</v>
      </c>
      <c r="H49" s="7" t="s">
        <v>90</v>
      </c>
      <c r="I49" s="7" t="s">
        <v>90</v>
      </c>
      <c r="J49" s="7" t="s">
        <v>90</v>
      </c>
      <c r="K49" s="7" t="s">
        <v>90</v>
      </c>
      <c r="L49" s="7">
        <v>100</v>
      </c>
      <c r="M49" s="7">
        <v>100</v>
      </c>
      <c r="N49" s="7" t="s">
        <v>90</v>
      </c>
      <c r="O49" s="7" t="s">
        <v>90</v>
      </c>
      <c r="P49" s="37" t="s">
        <v>90</v>
      </c>
      <c r="Q49" s="7" t="s">
        <v>90</v>
      </c>
      <c r="R49" s="7" t="s">
        <v>90</v>
      </c>
      <c r="S49" s="7" t="s">
        <v>90</v>
      </c>
      <c r="T49" s="7" t="s">
        <v>90</v>
      </c>
      <c r="U49" s="7" t="s">
        <v>90</v>
      </c>
      <c r="V49" s="7" t="s">
        <v>90</v>
      </c>
      <c r="W49" s="7" t="s">
        <v>90</v>
      </c>
      <c r="X49" s="7">
        <v>100</v>
      </c>
    </row>
    <row r="50" spans="1:24" ht="30" x14ac:dyDescent="0.25">
      <c r="A50" s="7" t="s">
        <v>289</v>
      </c>
      <c r="B50" s="28" t="s">
        <v>290</v>
      </c>
      <c r="C50" s="7">
        <v>2020</v>
      </c>
      <c r="D50" s="7">
        <v>2030</v>
      </c>
      <c r="E50" s="28" t="s">
        <v>254</v>
      </c>
      <c r="F50" s="28" t="s">
        <v>288</v>
      </c>
      <c r="G50" s="7" t="s">
        <v>90</v>
      </c>
      <c r="H50" s="7" t="s">
        <v>90</v>
      </c>
      <c r="I50" s="7" t="s">
        <v>90</v>
      </c>
      <c r="J50" s="7" t="s">
        <v>90</v>
      </c>
      <c r="K50" s="7" t="s">
        <v>90</v>
      </c>
      <c r="L50" s="7" t="s">
        <v>90</v>
      </c>
      <c r="M50" s="7">
        <v>100</v>
      </c>
      <c r="N50" s="7" t="s">
        <v>90</v>
      </c>
      <c r="O50" s="7" t="s">
        <v>90</v>
      </c>
      <c r="P50" s="37" t="s">
        <v>90</v>
      </c>
      <c r="Q50" s="7" t="s">
        <v>90</v>
      </c>
      <c r="R50" s="7" t="s">
        <v>90</v>
      </c>
      <c r="S50" s="7" t="s">
        <v>90</v>
      </c>
      <c r="T50" s="7" t="s">
        <v>90</v>
      </c>
      <c r="U50" s="7" t="s">
        <v>90</v>
      </c>
      <c r="V50" s="7" t="s">
        <v>90</v>
      </c>
      <c r="W50" s="7" t="s">
        <v>90</v>
      </c>
      <c r="X50" s="7">
        <v>100</v>
      </c>
    </row>
    <row r="51" spans="1:24" ht="60" x14ac:dyDescent="0.25">
      <c r="A51" s="7" t="s">
        <v>291</v>
      </c>
      <c r="B51" s="28" t="s">
        <v>292</v>
      </c>
      <c r="C51" s="7">
        <v>2020</v>
      </c>
      <c r="D51" s="7">
        <v>2030</v>
      </c>
      <c r="E51" s="28" t="s">
        <v>254</v>
      </c>
      <c r="F51" s="28" t="s">
        <v>293</v>
      </c>
      <c r="G51" s="7" t="s">
        <v>90</v>
      </c>
      <c r="H51" s="7" t="s">
        <v>90</v>
      </c>
      <c r="I51" s="7" t="s">
        <v>90</v>
      </c>
      <c r="J51" s="7" t="s">
        <v>90</v>
      </c>
      <c r="K51" s="7" t="s">
        <v>90</v>
      </c>
      <c r="L51" s="7" t="s">
        <v>90</v>
      </c>
      <c r="M51" s="7" t="s">
        <v>90</v>
      </c>
      <c r="N51" s="7">
        <v>1</v>
      </c>
      <c r="O51" s="7" t="s">
        <v>90</v>
      </c>
      <c r="P51" s="37" t="s">
        <v>90</v>
      </c>
      <c r="Q51" s="7" t="s">
        <v>90</v>
      </c>
      <c r="R51" s="7" t="s">
        <v>90</v>
      </c>
      <c r="S51" s="7" t="s">
        <v>90</v>
      </c>
      <c r="T51" s="7" t="s">
        <v>90</v>
      </c>
      <c r="U51" s="7" t="s">
        <v>90</v>
      </c>
      <c r="V51" s="7" t="s">
        <v>90</v>
      </c>
      <c r="W51" s="7" t="s">
        <v>90</v>
      </c>
      <c r="X51" s="7">
        <v>100</v>
      </c>
    </row>
    <row r="52" spans="1:24" ht="60" x14ac:dyDescent="0.25">
      <c r="A52" s="7" t="s">
        <v>294</v>
      </c>
      <c r="B52" s="28" t="s">
        <v>195</v>
      </c>
      <c r="C52" s="7">
        <v>2020</v>
      </c>
      <c r="D52" s="7">
        <v>2022</v>
      </c>
      <c r="E52" s="28" t="s">
        <v>254</v>
      </c>
      <c r="F52" s="28" t="s">
        <v>295</v>
      </c>
      <c r="G52" s="7" t="s">
        <v>90</v>
      </c>
      <c r="H52" s="7" t="s">
        <v>90</v>
      </c>
      <c r="I52" s="7" t="s">
        <v>90</v>
      </c>
      <c r="J52" s="7" t="s">
        <v>90</v>
      </c>
      <c r="K52" s="7" t="s">
        <v>90</v>
      </c>
      <c r="L52" s="7" t="s">
        <v>90</v>
      </c>
      <c r="M52" s="7" t="s">
        <v>90</v>
      </c>
      <c r="N52" s="7">
        <v>1</v>
      </c>
      <c r="O52" s="7" t="s">
        <v>90</v>
      </c>
      <c r="P52" s="37" t="s">
        <v>90</v>
      </c>
      <c r="Q52" s="7" t="s">
        <v>90</v>
      </c>
      <c r="R52" s="7" t="s">
        <v>90</v>
      </c>
      <c r="S52" s="7" t="s">
        <v>90</v>
      </c>
      <c r="T52" s="7" t="s">
        <v>90</v>
      </c>
      <c r="U52" s="7" t="s">
        <v>90</v>
      </c>
      <c r="V52" s="7" t="s">
        <v>90</v>
      </c>
      <c r="W52" s="7" t="s">
        <v>90</v>
      </c>
      <c r="X52" s="7">
        <v>100</v>
      </c>
    </row>
    <row r="53" spans="1:24" ht="30" x14ac:dyDescent="0.25">
      <c r="A53" s="7" t="s">
        <v>339</v>
      </c>
      <c r="B53" s="51" t="s">
        <v>159</v>
      </c>
      <c r="C53" s="7">
        <v>2022</v>
      </c>
      <c r="D53" s="7">
        <v>2024</v>
      </c>
      <c r="E53" s="28" t="s">
        <v>340</v>
      </c>
      <c r="F53" s="28" t="s">
        <v>248</v>
      </c>
      <c r="G53" s="7" t="s">
        <v>90</v>
      </c>
      <c r="H53" s="7" t="s">
        <v>90</v>
      </c>
      <c r="I53" s="7" t="s">
        <v>90</v>
      </c>
      <c r="J53" s="7" t="s">
        <v>90</v>
      </c>
      <c r="K53" s="7" t="s">
        <v>90</v>
      </c>
      <c r="L53" s="7" t="s">
        <v>90</v>
      </c>
      <c r="M53" s="7" t="s">
        <v>90</v>
      </c>
      <c r="N53" s="7" t="s">
        <v>90</v>
      </c>
      <c r="O53" s="7">
        <v>1</v>
      </c>
      <c r="P53" s="37">
        <v>1</v>
      </c>
      <c r="Q53" s="7">
        <v>2</v>
      </c>
      <c r="R53" s="7" t="s">
        <v>90</v>
      </c>
      <c r="S53" s="7" t="s">
        <v>90</v>
      </c>
      <c r="T53" s="7" t="s">
        <v>90</v>
      </c>
      <c r="U53" s="7" t="s">
        <v>90</v>
      </c>
      <c r="V53" s="7" t="s">
        <v>90</v>
      </c>
      <c r="W53" s="7" t="s">
        <v>90</v>
      </c>
      <c r="X53" s="7" t="s">
        <v>90</v>
      </c>
    </row>
    <row r="54" spans="1:24" ht="75" x14ac:dyDescent="0.25">
      <c r="A54" s="7" t="s">
        <v>296</v>
      </c>
      <c r="B54" s="28" t="s">
        <v>297</v>
      </c>
      <c r="C54" s="7" t="s">
        <v>259</v>
      </c>
      <c r="D54" s="7" t="s">
        <v>259</v>
      </c>
      <c r="E54" s="28" t="s">
        <v>95</v>
      </c>
      <c r="F54" s="28"/>
      <c r="G54" s="7" t="s">
        <v>90</v>
      </c>
      <c r="H54" s="7" t="s">
        <v>90</v>
      </c>
      <c r="I54" s="7">
        <v>1</v>
      </c>
      <c r="J54" s="7" t="s">
        <v>90</v>
      </c>
      <c r="K54" s="7" t="s">
        <v>90</v>
      </c>
      <c r="L54" s="7" t="s">
        <v>90</v>
      </c>
      <c r="M54" s="7" t="s">
        <v>90</v>
      </c>
      <c r="N54" s="7" t="s">
        <v>90</v>
      </c>
      <c r="O54" s="7" t="s">
        <v>90</v>
      </c>
      <c r="P54" s="37" t="s">
        <v>90</v>
      </c>
      <c r="Q54" s="7" t="s">
        <v>90</v>
      </c>
      <c r="R54" s="7" t="s">
        <v>90</v>
      </c>
      <c r="S54" s="7" t="s">
        <v>90</v>
      </c>
      <c r="T54" s="7" t="s">
        <v>90</v>
      </c>
      <c r="U54" s="7" t="s">
        <v>90</v>
      </c>
      <c r="V54" s="7" t="s">
        <v>90</v>
      </c>
      <c r="W54" s="7" t="s">
        <v>90</v>
      </c>
      <c r="X54" s="7">
        <v>100</v>
      </c>
    </row>
    <row r="55" spans="1:24" ht="90" x14ac:dyDescent="0.25">
      <c r="A55" s="7" t="s">
        <v>298</v>
      </c>
      <c r="B55" s="28" t="s">
        <v>26</v>
      </c>
      <c r="C55" s="7" t="s">
        <v>259</v>
      </c>
      <c r="D55" s="7" t="s">
        <v>259</v>
      </c>
      <c r="E55" s="28" t="s">
        <v>95</v>
      </c>
      <c r="F55" s="28" t="s">
        <v>299</v>
      </c>
      <c r="G55" s="7" t="s">
        <v>90</v>
      </c>
      <c r="H55" s="7" t="s">
        <v>90</v>
      </c>
      <c r="I55" s="7">
        <v>1</v>
      </c>
      <c r="J55" s="7">
        <v>1</v>
      </c>
      <c r="K55" s="7" t="s">
        <v>90</v>
      </c>
      <c r="L55" s="7" t="s">
        <v>90</v>
      </c>
      <c r="M55" s="7" t="s">
        <v>90</v>
      </c>
      <c r="N55" s="7" t="s">
        <v>90</v>
      </c>
      <c r="O55" s="7" t="s">
        <v>90</v>
      </c>
      <c r="P55" s="37" t="s">
        <v>90</v>
      </c>
      <c r="Q55" s="7" t="s">
        <v>90</v>
      </c>
      <c r="R55" s="7" t="s">
        <v>90</v>
      </c>
      <c r="S55" s="7" t="s">
        <v>90</v>
      </c>
      <c r="T55" s="7" t="s">
        <v>90</v>
      </c>
      <c r="U55" s="7" t="s">
        <v>90</v>
      </c>
      <c r="V55" s="7" t="s">
        <v>90</v>
      </c>
      <c r="W55" s="7" t="s">
        <v>90</v>
      </c>
      <c r="X55" s="7">
        <v>100</v>
      </c>
    </row>
    <row r="56" spans="1:24" ht="60" x14ac:dyDescent="0.25">
      <c r="A56" s="7" t="s">
        <v>300</v>
      </c>
      <c r="B56" s="28" t="s">
        <v>301</v>
      </c>
      <c r="C56" s="7" t="s">
        <v>259</v>
      </c>
      <c r="D56" s="7" t="s">
        <v>259</v>
      </c>
      <c r="E56" s="28" t="s">
        <v>95</v>
      </c>
      <c r="F56" s="28"/>
      <c r="G56" s="7" t="s">
        <v>90</v>
      </c>
      <c r="H56" s="7" t="s">
        <v>90</v>
      </c>
      <c r="I56" s="7">
        <v>1</v>
      </c>
      <c r="J56" s="7" t="s">
        <v>90</v>
      </c>
      <c r="K56" s="7" t="s">
        <v>90</v>
      </c>
      <c r="L56" s="7" t="s">
        <v>90</v>
      </c>
      <c r="M56" s="7" t="s">
        <v>90</v>
      </c>
      <c r="N56" s="7" t="s">
        <v>90</v>
      </c>
      <c r="O56" s="7" t="s">
        <v>90</v>
      </c>
      <c r="P56" s="37" t="s">
        <v>90</v>
      </c>
      <c r="Q56" s="7" t="s">
        <v>90</v>
      </c>
      <c r="R56" s="7" t="s">
        <v>90</v>
      </c>
      <c r="S56" s="7" t="s">
        <v>90</v>
      </c>
      <c r="T56" s="7" t="s">
        <v>90</v>
      </c>
      <c r="U56" s="7" t="s">
        <v>90</v>
      </c>
      <c r="V56" s="7" t="s">
        <v>90</v>
      </c>
      <c r="W56" s="7" t="s">
        <v>90</v>
      </c>
      <c r="X56" s="7">
        <v>100</v>
      </c>
    </row>
    <row r="57" spans="1:24" ht="60" x14ac:dyDescent="0.25">
      <c r="A57" s="7" t="s">
        <v>302</v>
      </c>
      <c r="B57" s="57" t="s">
        <v>303</v>
      </c>
      <c r="C57" s="7" t="s">
        <v>259</v>
      </c>
      <c r="D57" s="7" t="s">
        <v>259</v>
      </c>
      <c r="E57" s="28" t="s">
        <v>95</v>
      </c>
      <c r="F57" s="28" t="s">
        <v>304</v>
      </c>
      <c r="G57" s="7" t="s">
        <v>90</v>
      </c>
      <c r="H57" s="7" t="s">
        <v>90</v>
      </c>
      <c r="I57" s="7">
        <v>1</v>
      </c>
      <c r="J57" s="7" t="s">
        <v>90</v>
      </c>
      <c r="K57" s="7" t="s">
        <v>90</v>
      </c>
      <c r="L57" s="7" t="s">
        <v>90</v>
      </c>
      <c r="M57" s="7" t="s">
        <v>90</v>
      </c>
      <c r="N57" s="7" t="s">
        <v>90</v>
      </c>
      <c r="O57" s="7" t="s">
        <v>90</v>
      </c>
      <c r="P57" s="37" t="s">
        <v>90</v>
      </c>
      <c r="Q57" s="7" t="s">
        <v>90</v>
      </c>
      <c r="R57" s="7" t="s">
        <v>90</v>
      </c>
      <c r="S57" s="7" t="s">
        <v>90</v>
      </c>
      <c r="T57" s="7" t="s">
        <v>90</v>
      </c>
      <c r="U57" s="7" t="s">
        <v>90</v>
      </c>
      <c r="V57" s="7" t="s">
        <v>90</v>
      </c>
      <c r="W57" s="7" t="s">
        <v>90</v>
      </c>
      <c r="X57" s="7">
        <v>100</v>
      </c>
    </row>
    <row r="58" spans="1:24" ht="90" x14ac:dyDescent="0.25">
      <c r="A58" s="7" t="s">
        <v>305</v>
      </c>
      <c r="B58" s="28" t="s">
        <v>306</v>
      </c>
      <c r="C58" s="7" t="s">
        <v>307</v>
      </c>
      <c r="D58" s="7" t="s">
        <v>308</v>
      </c>
      <c r="E58" s="28" t="s">
        <v>254</v>
      </c>
      <c r="F58" s="28"/>
      <c r="G58" s="7" t="s">
        <v>90</v>
      </c>
      <c r="H58" s="7" t="s">
        <v>90</v>
      </c>
      <c r="I58" s="7" t="s">
        <v>90</v>
      </c>
      <c r="J58" s="7" t="s">
        <v>90</v>
      </c>
      <c r="K58" s="7" t="s">
        <v>90</v>
      </c>
      <c r="L58" s="7" t="s">
        <v>90</v>
      </c>
      <c r="M58" s="7" t="s">
        <v>90</v>
      </c>
      <c r="N58" s="7" t="s">
        <v>90</v>
      </c>
      <c r="O58" s="7" t="s">
        <v>90</v>
      </c>
      <c r="P58" s="37" t="s">
        <v>90</v>
      </c>
      <c r="Q58" s="7" t="s">
        <v>90</v>
      </c>
      <c r="R58" s="7" t="s">
        <v>90</v>
      </c>
      <c r="S58" s="7" t="s">
        <v>90</v>
      </c>
      <c r="T58" s="7" t="s">
        <v>90</v>
      </c>
      <c r="U58" s="7" t="s">
        <v>90</v>
      </c>
      <c r="V58" s="7" t="s">
        <v>90</v>
      </c>
      <c r="W58" s="7" t="s">
        <v>90</v>
      </c>
      <c r="X58" s="7" t="s">
        <v>90</v>
      </c>
    </row>
    <row r="59" spans="1:24" ht="75" x14ac:dyDescent="0.25">
      <c r="A59" s="7" t="s">
        <v>309</v>
      </c>
      <c r="B59" s="28" t="s">
        <v>310</v>
      </c>
      <c r="C59" s="7" t="s">
        <v>307</v>
      </c>
      <c r="D59" s="7" t="s">
        <v>308</v>
      </c>
      <c r="E59" s="28" t="s">
        <v>254</v>
      </c>
      <c r="F59" s="28" t="s">
        <v>248</v>
      </c>
      <c r="G59" s="7" t="s">
        <v>90</v>
      </c>
      <c r="H59" s="7" t="s">
        <v>90</v>
      </c>
      <c r="I59" s="7">
        <v>1</v>
      </c>
      <c r="J59" s="7">
        <v>1</v>
      </c>
      <c r="K59" s="7" t="s">
        <v>90</v>
      </c>
      <c r="L59" s="7" t="s">
        <v>90</v>
      </c>
      <c r="M59" s="7" t="s">
        <v>90</v>
      </c>
      <c r="N59" s="7" t="s">
        <v>90</v>
      </c>
      <c r="O59" s="7" t="s">
        <v>90</v>
      </c>
      <c r="P59" s="37" t="s">
        <v>90</v>
      </c>
      <c r="Q59" s="7" t="s">
        <v>90</v>
      </c>
      <c r="R59" s="7" t="s">
        <v>90</v>
      </c>
      <c r="S59" s="7" t="s">
        <v>90</v>
      </c>
      <c r="T59" s="7" t="s">
        <v>90</v>
      </c>
      <c r="U59" s="7" t="s">
        <v>90</v>
      </c>
      <c r="V59" s="7" t="s">
        <v>90</v>
      </c>
      <c r="W59" s="7" t="s">
        <v>90</v>
      </c>
      <c r="X59" s="7" t="s">
        <v>90</v>
      </c>
    </row>
    <row r="60" spans="1:24" ht="120" x14ac:dyDescent="0.25">
      <c r="A60" s="7" t="s">
        <v>311</v>
      </c>
      <c r="B60" s="28" t="s">
        <v>312</v>
      </c>
      <c r="C60" s="7" t="s">
        <v>264</v>
      </c>
      <c r="D60" s="7" t="s">
        <v>264</v>
      </c>
      <c r="E60" s="28" t="s">
        <v>313</v>
      </c>
      <c r="F60" s="28"/>
      <c r="G60" s="7" t="s">
        <v>90</v>
      </c>
      <c r="H60" s="7" t="s">
        <v>90</v>
      </c>
      <c r="I60" s="7" t="s">
        <v>90</v>
      </c>
      <c r="J60" s="7" t="s">
        <v>90</v>
      </c>
      <c r="K60" s="7">
        <v>326</v>
      </c>
      <c r="L60" s="7" t="s">
        <v>90</v>
      </c>
      <c r="M60" s="7" t="s">
        <v>90</v>
      </c>
      <c r="N60" s="7" t="s">
        <v>90</v>
      </c>
      <c r="O60" s="7" t="s">
        <v>90</v>
      </c>
      <c r="P60" s="37" t="s">
        <v>90</v>
      </c>
      <c r="Q60" s="7" t="s">
        <v>90</v>
      </c>
      <c r="R60" s="7" t="s">
        <v>90</v>
      </c>
      <c r="S60" s="7" t="s">
        <v>90</v>
      </c>
      <c r="T60" s="7" t="s">
        <v>90</v>
      </c>
      <c r="U60" s="7" t="s">
        <v>90</v>
      </c>
      <c r="V60" s="7" t="s">
        <v>90</v>
      </c>
      <c r="W60" s="7" t="s">
        <v>90</v>
      </c>
      <c r="X60" s="7">
        <v>100</v>
      </c>
    </row>
    <row r="61" spans="1:24" ht="105" x14ac:dyDescent="0.25">
      <c r="A61" s="7" t="s">
        <v>314</v>
      </c>
      <c r="B61" s="28" t="s">
        <v>46</v>
      </c>
      <c r="C61" s="7"/>
      <c r="D61" s="7"/>
      <c r="E61" s="28" t="s">
        <v>313</v>
      </c>
      <c r="F61" s="28" t="s">
        <v>315</v>
      </c>
      <c r="G61" s="7" t="s">
        <v>90</v>
      </c>
      <c r="H61" s="7" t="s">
        <v>90</v>
      </c>
      <c r="I61" s="7" t="s">
        <v>90</v>
      </c>
      <c r="J61" s="7" t="s">
        <v>90</v>
      </c>
      <c r="K61" s="7">
        <v>326</v>
      </c>
      <c r="L61" s="7" t="s">
        <v>90</v>
      </c>
      <c r="M61" s="7" t="s">
        <v>90</v>
      </c>
      <c r="N61" s="7" t="s">
        <v>90</v>
      </c>
      <c r="O61" s="7" t="s">
        <v>90</v>
      </c>
      <c r="P61" s="37" t="s">
        <v>90</v>
      </c>
      <c r="Q61" s="7" t="s">
        <v>90</v>
      </c>
      <c r="R61" s="7" t="s">
        <v>90</v>
      </c>
      <c r="S61" s="7" t="s">
        <v>90</v>
      </c>
      <c r="T61" s="7" t="s">
        <v>90</v>
      </c>
      <c r="U61" s="7" t="s">
        <v>90</v>
      </c>
      <c r="V61" s="7" t="s">
        <v>90</v>
      </c>
      <c r="W61" s="7" t="s">
        <v>90</v>
      </c>
      <c r="X61" s="7">
        <v>100</v>
      </c>
    </row>
    <row r="62" spans="1:24" ht="45" x14ac:dyDescent="0.25">
      <c r="A62" s="7" t="s">
        <v>316</v>
      </c>
      <c r="B62" s="28" t="s">
        <v>317</v>
      </c>
      <c r="C62" s="7" t="s">
        <v>264</v>
      </c>
      <c r="D62" s="7" t="s">
        <v>246</v>
      </c>
      <c r="E62" s="28" t="s">
        <v>313</v>
      </c>
      <c r="F62" s="28"/>
      <c r="G62" s="7" t="s">
        <v>90</v>
      </c>
      <c r="H62" s="7" t="s">
        <v>90</v>
      </c>
      <c r="I62" s="7" t="s">
        <v>90</v>
      </c>
      <c r="J62" s="7" t="s">
        <v>90</v>
      </c>
      <c r="K62" s="7" t="s">
        <v>90</v>
      </c>
      <c r="L62" s="7" t="s">
        <v>90</v>
      </c>
      <c r="M62" s="7" t="s">
        <v>90</v>
      </c>
      <c r="N62" s="7" t="s">
        <v>90</v>
      </c>
      <c r="O62" s="7" t="s">
        <v>90</v>
      </c>
      <c r="P62" s="37" t="s">
        <v>90</v>
      </c>
      <c r="Q62" s="7" t="s">
        <v>90</v>
      </c>
      <c r="R62" s="7" t="s">
        <v>90</v>
      </c>
      <c r="S62" s="7" t="s">
        <v>90</v>
      </c>
      <c r="T62" s="7" t="s">
        <v>90</v>
      </c>
      <c r="U62" s="7" t="s">
        <v>90</v>
      </c>
      <c r="V62" s="7" t="s">
        <v>90</v>
      </c>
      <c r="W62" s="7" t="s">
        <v>90</v>
      </c>
      <c r="X62" s="7" t="s">
        <v>90</v>
      </c>
    </row>
    <row r="63" spans="1:24" ht="90" x14ac:dyDescent="0.25">
      <c r="A63" s="7" t="s">
        <v>318</v>
      </c>
      <c r="B63" s="28" t="s">
        <v>319</v>
      </c>
      <c r="C63" s="7" t="s">
        <v>264</v>
      </c>
      <c r="D63" s="7" t="s">
        <v>320</v>
      </c>
      <c r="E63" s="28" t="s">
        <v>313</v>
      </c>
      <c r="F63" s="28" t="s">
        <v>248</v>
      </c>
      <c r="G63" s="7" t="s">
        <v>90</v>
      </c>
      <c r="H63" s="7" t="s">
        <v>90</v>
      </c>
      <c r="I63" s="7" t="s">
        <v>90</v>
      </c>
      <c r="J63" s="7" t="s">
        <v>90</v>
      </c>
      <c r="K63" s="7" t="s">
        <v>90</v>
      </c>
      <c r="L63" s="7">
        <v>2</v>
      </c>
      <c r="M63" s="7">
        <v>2</v>
      </c>
      <c r="N63" s="7">
        <v>2</v>
      </c>
      <c r="O63" s="7">
        <v>2</v>
      </c>
      <c r="P63" s="37">
        <v>2</v>
      </c>
      <c r="Q63" s="7">
        <v>2</v>
      </c>
      <c r="R63" s="7" t="s">
        <v>90</v>
      </c>
      <c r="S63" s="7" t="s">
        <v>90</v>
      </c>
      <c r="T63" s="7" t="s">
        <v>90</v>
      </c>
      <c r="U63" s="7" t="s">
        <v>90</v>
      </c>
      <c r="V63" s="7" t="s">
        <v>90</v>
      </c>
      <c r="W63" s="7" t="s">
        <v>90</v>
      </c>
      <c r="X63" s="7">
        <v>100</v>
      </c>
    </row>
    <row r="64" spans="1:24" ht="75" x14ac:dyDescent="0.25">
      <c r="A64" s="7" t="s">
        <v>321</v>
      </c>
      <c r="B64" s="28" t="s">
        <v>48</v>
      </c>
      <c r="C64" s="7" t="s">
        <v>224</v>
      </c>
      <c r="D64" s="7" t="s">
        <v>246</v>
      </c>
      <c r="E64" s="28" t="s">
        <v>322</v>
      </c>
      <c r="F64" s="28" t="s">
        <v>248</v>
      </c>
      <c r="G64" s="7" t="s">
        <v>90</v>
      </c>
      <c r="H64" s="7" t="s">
        <v>90</v>
      </c>
      <c r="I64" s="7" t="s">
        <v>90</v>
      </c>
      <c r="J64" s="7" t="s">
        <v>90</v>
      </c>
      <c r="K64" s="7" t="s">
        <v>90</v>
      </c>
      <c r="L64" s="7" t="s">
        <v>90</v>
      </c>
      <c r="M64" s="7">
        <v>1</v>
      </c>
      <c r="N64" s="7" t="s">
        <v>90</v>
      </c>
      <c r="O64" s="7" t="s">
        <v>90</v>
      </c>
      <c r="P64" s="37" t="s">
        <v>90</v>
      </c>
      <c r="Q64" s="7" t="s">
        <v>90</v>
      </c>
      <c r="R64" s="7" t="s">
        <v>90</v>
      </c>
      <c r="S64" s="7" t="s">
        <v>90</v>
      </c>
      <c r="T64" s="7" t="s">
        <v>90</v>
      </c>
      <c r="U64" s="7" t="s">
        <v>90</v>
      </c>
      <c r="V64" s="7" t="s">
        <v>90</v>
      </c>
      <c r="W64" s="7" t="s">
        <v>90</v>
      </c>
      <c r="X64" s="7">
        <v>100</v>
      </c>
    </row>
    <row r="65" spans="1:24" ht="75" x14ac:dyDescent="0.25">
      <c r="A65" s="7" t="s">
        <v>323</v>
      </c>
      <c r="B65" s="28" t="s">
        <v>324</v>
      </c>
      <c r="C65" s="7" t="s">
        <v>308</v>
      </c>
      <c r="D65" s="7" t="s">
        <v>308</v>
      </c>
      <c r="E65" s="28" t="s">
        <v>247</v>
      </c>
      <c r="F65" s="28"/>
      <c r="G65" s="7" t="s">
        <v>90</v>
      </c>
      <c r="H65" s="7" t="s">
        <v>90</v>
      </c>
      <c r="I65" s="7" t="s">
        <v>90</v>
      </c>
      <c r="J65" s="7" t="s">
        <v>90</v>
      </c>
      <c r="K65" s="7" t="s">
        <v>90</v>
      </c>
      <c r="L65" s="7">
        <v>1</v>
      </c>
      <c r="M65" s="7" t="s">
        <v>90</v>
      </c>
      <c r="N65" s="7" t="s">
        <v>90</v>
      </c>
      <c r="O65" s="7" t="s">
        <v>90</v>
      </c>
      <c r="P65" s="37" t="s">
        <v>90</v>
      </c>
      <c r="Q65" s="7" t="s">
        <v>90</v>
      </c>
      <c r="R65" s="7" t="s">
        <v>90</v>
      </c>
      <c r="S65" s="7" t="s">
        <v>90</v>
      </c>
      <c r="T65" s="7" t="s">
        <v>90</v>
      </c>
      <c r="U65" s="7" t="s">
        <v>90</v>
      </c>
      <c r="V65" s="7" t="s">
        <v>90</v>
      </c>
      <c r="W65" s="7" t="s">
        <v>90</v>
      </c>
      <c r="X65" s="7">
        <v>100</v>
      </c>
    </row>
    <row r="66" spans="1:24" ht="60" x14ac:dyDescent="0.25">
      <c r="A66" s="7" t="s">
        <v>325</v>
      </c>
      <c r="B66" s="28" t="s">
        <v>326</v>
      </c>
      <c r="C66" s="7" t="s">
        <v>308</v>
      </c>
      <c r="D66" s="7" t="s">
        <v>308</v>
      </c>
      <c r="E66" s="28" t="s">
        <v>247</v>
      </c>
      <c r="F66" s="28" t="s">
        <v>248</v>
      </c>
      <c r="G66" s="7" t="s">
        <v>90</v>
      </c>
      <c r="H66" s="7" t="s">
        <v>90</v>
      </c>
      <c r="I66" s="7" t="s">
        <v>90</v>
      </c>
      <c r="J66" s="7" t="s">
        <v>90</v>
      </c>
      <c r="K66" s="7" t="s">
        <v>90</v>
      </c>
      <c r="L66" s="7">
        <v>1</v>
      </c>
      <c r="M66" s="7" t="s">
        <v>90</v>
      </c>
      <c r="N66" s="7" t="s">
        <v>90</v>
      </c>
      <c r="O66" s="7" t="s">
        <v>90</v>
      </c>
      <c r="P66" s="37" t="s">
        <v>90</v>
      </c>
      <c r="Q66" s="7" t="s">
        <v>90</v>
      </c>
      <c r="R66" s="7" t="s">
        <v>90</v>
      </c>
      <c r="S66" s="7" t="s">
        <v>90</v>
      </c>
      <c r="T66" s="7" t="s">
        <v>90</v>
      </c>
      <c r="U66" s="7" t="s">
        <v>90</v>
      </c>
      <c r="V66" s="7" t="s">
        <v>90</v>
      </c>
      <c r="W66" s="7" t="s">
        <v>90</v>
      </c>
      <c r="X66" s="7">
        <v>100</v>
      </c>
    </row>
  </sheetData>
  <mergeCells count="75">
    <mergeCell ref="H21:H22"/>
    <mergeCell ref="I21:I22"/>
    <mergeCell ref="J21:J22"/>
    <mergeCell ref="K21:K22"/>
    <mergeCell ref="L21:L22"/>
    <mergeCell ref="B26:B31"/>
    <mergeCell ref="C26:C31"/>
    <mergeCell ref="D26:D31"/>
    <mergeCell ref="E26:E31"/>
    <mergeCell ref="G21:G22"/>
    <mergeCell ref="F21:F22"/>
    <mergeCell ref="A16:A18"/>
    <mergeCell ref="F16:F17"/>
    <mergeCell ref="S47:S48"/>
    <mergeCell ref="T47:T48"/>
    <mergeCell ref="U47:U48"/>
    <mergeCell ref="B16:B18"/>
    <mergeCell ref="C16:C18"/>
    <mergeCell ref="D16:D18"/>
    <mergeCell ref="G47:G48"/>
    <mergeCell ref="H47:H48"/>
    <mergeCell ref="I47:I48"/>
    <mergeCell ref="J47:J48"/>
    <mergeCell ref="K47:K48"/>
    <mergeCell ref="L47:L48"/>
    <mergeCell ref="A26:A31"/>
    <mergeCell ref="F47:F48"/>
    <mergeCell ref="E16:E18"/>
    <mergeCell ref="E9:E10"/>
    <mergeCell ref="F9:F10"/>
    <mergeCell ref="G9:G10"/>
    <mergeCell ref="X9:X10"/>
    <mergeCell ref="M16:M17"/>
    <mergeCell ref="N16:N17"/>
    <mergeCell ref="O16:O17"/>
    <mergeCell ref="P16:P17"/>
    <mergeCell ref="Q16:Q17"/>
    <mergeCell ref="G16:G17"/>
    <mergeCell ref="H16:H17"/>
    <mergeCell ref="I16:I17"/>
    <mergeCell ref="J16:J17"/>
    <mergeCell ref="K16:K17"/>
    <mergeCell ref="X16:X17"/>
    <mergeCell ref="X47:X48"/>
    <mergeCell ref="M47:M48"/>
    <mergeCell ref="N47:N48"/>
    <mergeCell ref="O47:O48"/>
    <mergeCell ref="P47:P48"/>
    <mergeCell ref="Q47:Q48"/>
    <mergeCell ref="R47:R48"/>
    <mergeCell ref="V47:V48"/>
    <mergeCell ref="W47:W48"/>
    <mergeCell ref="S1:X5"/>
    <mergeCell ref="H9:W9"/>
    <mergeCell ref="A7:X7"/>
    <mergeCell ref="A9:A10"/>
    <mergeCell ref="A12:A14"/>
    <mergeCell ref="B12:B14"/>
    <mergeCell ref="C12:C14"/>
    <mergeCell ref="D12:D14"/>
    <mergeCell ref="E12:E14"/>
    <mergeCell ref="B9:B10"/>
    <mergeCell ref="C9:D9"/>
    <mergeCell ref="A21:A23"/>
    <mergeCell ref="B21:B23"/>
    <mergeCell ref="C21:C22"/>
    <mergeCell ref="D21:D22"/>
    <mergeCell ref="E21:E22"/>
    <mergeCell ref="L16:L17"/>
    <mergeCell ref="X21:X22"/>
    <mergeCell ref="M21:M22"/>
    <mergeCell ref="N21:N22"/>
    <mergeCell ref="O21:O22"/>
    <mergeCell ref="P21:P22"/>
    <mergeCell ref="Q21:Q22"/>
  </mergeCells>
  <hyperlinks>
    <hyperlink ref="B57" r:id="rId1" display="consultantplus://offline/ref=7BBE1C843625642A5FF188AE9434C0ED4A05364015E22A9FE704ECD5D80E0A96E5F33973F96862C45D689674532CE55C8E8C580F3AA827DFt9lCA"/>
  </hyperlinks>
  <pageMargins left="0.39370078740157483" right="0.39370078740157483" top="0.78740157480314965" bottom="0.39370078740157483" header="0.31496062992125984" footer="0.31496062992125984"/>
  <pageSetup paperSize="9" scale="10" fitToWidth="0" orientation="landscape" r:id="rId2"/>
  <colBreaks count="4" manualBreakCount="4">
    <brk id="8" max="65" man="1"/>
    <brk id="15" max="65" man="1"/>
    <brk id="26" max="65" man="1"/>
    <brk id="3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7"/>
  <sheetViews>
    <sheetView view="pageBreakPreview" topLeftCell="A40" zoomScale="89" zoomScaleNormal="91" zoomScaleSheetLayoutView="89" workbookViewId="0">
      <selection activeCell="L55" sqref="L55"/>
    </sheetView>
  </sheetViews>
  <sheetFormatPr defaultRowHeight="15" x14ac:dyDescent="0.25"/>
  <cols>
    <col min="1" max="1" width="5.140625" style="3" customWidth="1"/>
    <col min="2" max="2" width="39.140625" style="3" customWidth="1"/>
    <col min="3" max="3" width="19" style="3" customWidth="1"/>
    <col min="4" max="4" width="9.42578125" style="3" bestFit="1" customWidth="1"/>
    <col min="5" max="5" width="11.85546875" style="3" customWidth="1"/>
    <col min="6" max="6" width="11.42578125" style="3" customWidth="1"/>
    <col min="7" max="7" width="10.7109375" style="3" customWidth="1"/>
    <col min="8" max="8" width="13.140625" style="4" bestFit="1" customWidth="1"/>
    <col min="9" max="13" width="10.140625" style="3" bestFit="1" customWidth="1"/>
    <col min="14" max="14" width="10.140625" style="4" bestFit="1" customWidth="1"/>
    <col min="15" max="19" width="11.28515625" style="3" bestFit="1" customWidth="1"/>
    <col min="20" max="24" width="11.5703125" style="3" customWidth="1"/>
    <col min="25" max="25" width="10.140625" style="3" bestFit="1" customWidth="1"/>
    <col min="26" max="16384" width="9.140625" style="3"/>
  </cols>
  <sheetData>
    <row r="1" spans="1:25" ht="15.75" x14ac:dyDescent="0.25">
      <c r="O1" s="1"/>
      <c r="P1" s="1"/>
      <c r="Q1" s="1"/>
      <c r="R1" s="1"/>
      <c r="S1" s="73" t="s">
        <v>199</v>
      </c>
      <c r="T1" s="73"/>
      <c r="U1" s="73"/>
      <c r="V1" s="73"/>
      <c r="W1" s="73"/>
      <c r="X1" s="73"/>
    </row>
    <row r="2" spans="1:25" ht="15.75" x14ac:dyDescent="0.25">
      <c r="O2" s="1"/>
      <c r="P2" s="1"/>
      <c r="Q2" s="1"/>
      <c r="R2" s="1"/>
      <c r="S2" s="73"/>
      <c r="T2" s="73"/>
      <c r="U2" s="73"/>
      <c r="V2" s="73"/>
      <c r="W2" s="73"/>
      <c r="X2" s="73"/>
    </row>
    <row r="3" spans="1:25" ht="15.75" x14ac:dyDescent="0.25">
      <c r="O3" s="1"/>
      <c r="P3" s="1"/>
      <c r="Q3" s="1"/>
      <c r="R3" s="1"/>
      <c r="S3" s="73"/>
      <c r="T3" s="73"/>
      <c r="U3" s="73"/>
      <c r="V3" s="73"/>
      <c r="W3" s="73"/>
      <c r="X3" s="73"/>
    </row>
    <row r="4" spans="1:25" ht="15.75" x14ac:dyDescent="0.25">
      <c r="O4" s="1"/>
      <c r="P4" s="1"/>
      <c r="Q4" s="1"/>
      <c r="R4" s="1"/>
      <c r="S4" s="73"/>
      <c r="T4" s="73"/>
      <c r="U4" s="73"/>
      <c r="V4" s="73"/>
      <c r="W4" s="73"/>
      <c r="X4" s="73"/>
    </row>
    <row r="5" spans="1:25" x14ac:dyDescent="0.25">
      <c r="S5" s="73"/>
      <c r="T5" s="73"/>
      <c r="U5" s="73"/>
      <c r="V5" s="73"/>
      <c r="W5" s="73"/>
      <c r="X5" s="73"/>
    </row>
    <row r="6" spans="1:25" x14ac:dyDescent="0.25">
      <c r="S6" s="6"/>
      <c r="T6" s="6"/>
      <c r="U6" s="6"/>
      <c r="V6" s="6"/>
      <c r="W6" s="6"/>
      <c r="X6" s="6"/>
    </row>
    <row r="7" spans="1:25" ht="18.75" x14ac:dyDescent="0.3">
      <c r="A7" s="75" t="s">
        <v>120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</row>
    <row r="9" spans="1:25" x14ac:dyDescent="0.25">
      <c r="A9" s="68" t="s">
        <v>80</v>
      </c>
      <c r="B9" s="68" t="s">
        <v>81</v>
      </c>
      <c r="C9" s="68" t="s">
        <v>82</v>
      </c>
      <c r="D9" s="68" t="s">
        <v>83</v>
      </c>
      <c r="E9" s="68"/>
      <c r="F9" s="68"/>
      <c r="G9" s="68"/>
      <c r="H9" s="68" t="s">
        <v>185</v>
      </c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</row>
    <row r="10" spans="1:25" x14ac:dyDescent="0.25">
      <c r="A10" s="68"/>
      <c r="B10" s="68"/>
      <c r="C10" s="68"/>
      <c r="D10" s="68" t="s">
        <v>84</v>
      </c>
      <c r="E10" s="68" t="s">
        <v>85</v>
      </c>
      <c r="F10" s="68" t="s">
        <v>86</v>
      </c>
      <c r="G10" s="68" t="s">
        <v>87</v>
      </c>
      <c r="H10" s="70" t="s">
        <v>5</v>
      </c>
      <c r="I10" s="68">
        <v>2015</v>
      </c>
      <c r="J10" s="68">
        <v>2016</v>
      </c>
      <c r="K10" s="68">
        <v>2017</v>
      </c>
      <c r="L10" s="68">
        <v>2018</v>
      </c>
      <c r="M10" s="68">
        <v>2019</v>
      </c>
      <c r="N10" s="70">
        <v>2020</v>
      </c>
      <c r="O10" s="68">
        <v>2021</v>
      </c>
      <c r="P10" s="68">
        <v>2022</v>
      </c>
      <c r="Q10" s="68">
        <v>2023</v>
      </c>
      <c r="R10" s="68">
        <v>2024</v>
      </c>
      <c r="S10" s="68">
        <v>2025</v>
      </c>
      <c r="T10" s="68">
        <v>2026</v>
      </c>
      <c r="U10" s="68">
        <v>2027</v>
      </c>
      <c r="V10" s="68">
        <v>2028</v>
      </c>
      <c r="W10" s="68">
        <v>2029</v>
      </c>
      <c r="X10" s="68">
        <v>2030</v>
      </c>
    </row>
    <row r="11" spans="1:25" x14ac:dyDescent="0.25">
      <c r="A11" s="68"/>
      <c r="B11" s="68"/>
      <c r="C11" s="68"/>
      <c r="D11" s="68"/>
      <c r="E11" s="68"/>
      <c r="F11" s="68"/>
      <c r="G11" s="68"/>
      <c r="H11" s="70"/>
      <c r="I11" s="68"/>
      <c r="J11" s="68"/>
      <c r="K11" s="68"/>
      <c r="L11" s="68"/>
      <c r="M11" s="68"/>
      <c r="N11" s="70"/>
      <c r="O11" s="68"/>
      <c r="P11" s="68"/>
      <c r="Q11" s="68"/>
      <c r="R11" s="68"/>
      <c r="S11" s="68"/>
      <c r="T11" s="68"/>
      <c r="U11" s="68"/>
      <c r="V11" s="68"/>
      <c r="W11" s="68"/>
      <c r="X11" s="68"/>
    </row>
    <row r="12" spans="1:25" x14ac:dyDescent="0.2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37">
        <v>8</v>
      </c>
      <c r="I12" s="7">
        <v>10</v>
      </c>
      <c r="J12" s="7">
        <v>11</v>
      </c>
      <c r="K12" s="7">
        <v>12</v>
      </c>
      <c r="L12" s="7">
        <v>13</v>
      </c>
      <c r="M12" s="7">
        <v>14</v>
      </c>
      <c r="N12" s="37">
        <v>15</v>
      </c>
      <c r="O12" s="7">
        <v>16</v>
      </c>
      <c r="P12" s="7">
        <v>17</v>
      </c>
      <c r="Q12" s="7">
        <v>18</v>
      </c>
      <c r="R12" s="7">
        <v>19</v>
      </c>
      <c r="S12" s="7">
        <v>20</v>
      </c>
      <c r="T12" s="7">
        <v>21</v>
      </c>
      <c r="U12" s="7">
        <v>22</v>
      </c>
      <c r="V12" s="7">
        <v>23</v>
      </c>
      <c r="W12" s="7">
        <v>24</v>
      </c>
      <c r="X12" s="7">
        <v>25</v>
      </c>
    </row>
    <row r="13" spans="1:25" ht="99.75" x14ac:dyDescent="0.25">
      <c r="A13" s="38"/>
      <c r="B13" s="39" t="s">
        <v>17</v>
      </c>
      <c r="C13" s="39" t="s">
        <v>197</v>
      </c>
      <c r="D13" s="38" t="s">
        <v>88</v>
      </c>
      <c r="E13" s="40"/>
      <c r="F13" s="40"/>
      <c r="G13" s="40"/>
      <c r="H13" s="41">
        <f>SUM(I13:X13)</f>
        <v>1034809.1879700001</v>
      </c>
      <c r="I13" s="42">
        <f>'приложение 3'!E15</f>
        <v>15960</v>
      </c>
      <c r="J13" s="42">
        <f>'приложение 3'!F15</f>
        <v>16724</v>
      </c>
      <c r="K13" s="42">
        <f>'приложение 3'!G15</f>
        <v>36104.700000000004</v>
      </c>
      <c r="L13" s="42">
        <f>'приложение 3'!H15</f>
        <v>98369.1</v>
      </c>
      <c r="M13" s="42">
        <f>'приложение 3'!I15</f>
        <v>85491.299999999988</v>
      </c>
      <c r="N13" s="41">
        <f>'приложение 3'!J15</f>
        <v>99462.3</v>
      </c>
      <c r="O13" s="42">
        <f>'приложение 3'!K15</f>
        <v>196890.2</v>
      </c>
      <c r="P13" s="56">
        <f>'приложение 3'!L15</f>
        <v>142742.21797</v>
      </c>
      <c r="Q13" s="42">
        <f>'приложение 3'!M15</f>
        <v>139822.32999999999</v>
      </c>
      <c r="R13" s="42">
        <f>'приложение 3'!N15</f>
        <v>203243.03999999998</v>
      </c>
      <c r="S13" s="42">
        <f>'приложение 3'!O15</f>
        <v>0</v>
      </c>
      <c r="T13" s="42">
        <f>'приложение 3'!P15</f>
        <v>0</v>
      </c>
      <c r="U13" s="42">
        <f>'приложение 3'!Q15</f>
        <v>0</v>
      </c>
      <c r="V13" s="42">
        <f>'приложение 3'!R15</f>
        <v>0</v>
      </c>
      <c r="W13" s="42">
        <f>'приложение 3'!S15</f>
        <v>0</v>
      </c>
      <c r="X13" s="42">
        <f>'приложение 3'!T15</f>
        <v>0</v>
      </c>
    </row>
    <row r="14" spans="1:25" x14ac:dyDescent="0.25">
      <c r="A14" s="84" t="s">
        <v>121</v>
      </c>
      <c r="B14" s="82" t="s">
        <v>186</v>
      </c>
      <c r="C14" s="82" t="s">
        <v>127</v>
      </c>
      <c r="D14" s="38" t="s">
        <v>125</v>
      </c>
      <c r="E14" s="40" t="s">
        <v>119</v>
      </c>
      <c r="F14" s="40"/>
      <c r="G14" s="40">
        <v>600</v>
      </c>
      <c r="H14" s="43">
        <v>3509</v>
      </c>
      <c r="I14" s="44">
        <v>3509</v>
      </c>
      <c r="J14" s="44">
        <v>0</v>
      </c>
      <c r="K14" s="44">
        <v>0</v>
      </c>
      <c r="L14" s="44">
        <v>0</v>
      </c>
      <c r="M14" s="44">
        <v>0</v>
      </c>
      <c r="N14" s="43">
        <v>0</v>
      </c>
      <c r="O14" s="44">
        <v>0</v>
      </c>
      <c r="P14" s="44">
        <v>0</v>
      </c>
      <c r="Q14" s="44">
        <v>0</v>
      </c>
      <c r="R14" s="44">
        <v>0</v>
      </c>
      <c r="S14" s="44">
        <v>0</v>
      </c>
      <c r="T14" s="44">
        <v>0</v>
      </c>
      <c r="U14" s="44">
        <v>0</v>
      </c>
      <c r="V14" s="44">
        <v>0</v>
      </c>
      <c r="W14" s="44">
        <v>0</v>
      </c>
      <c r="X14" s="44">
        <v>0</v>
      </c>
      <c r="Y14" s="5"/>
    </row>
    <row r="15" spans="1:25" ht="28.5" x14ac:dyDescent="0.25">
      <c r="A15" s="84"/>
      <c r="B15" s="82"/>
      <c r="C15" s="82"/>
      <c r="D15" s="38" t="s">
        <v>125</v>
      </c>
      <c r="E15" s="40" t="s">
        <v>174</v>
      </c>
      <c r="F15" s="40"/>
      <c r="G15" s="40">
        <v>600</v>
      </c>
      <c r="H15" s="43">
        <f>SUM(I15:S15)</f>
        <v>40141.040000000001</v>
      </c>
      <c r="I15" s="44">
        <v>0</v>
      </c>
      <c r="J15" s="44">
        <v>1800</v>
      </c>
      <c r="K15" s="44">
        <v>1853.2</v>
      </c>
      <c r="L15" s="44">
        <v>2700</v>
      </c>
      <c r="M15" s="44">
        <v>4216.3999999999996</v>
      </c>
      <c r="N15" s="44">
        <v>5560.6</v>
      </c>
      <c r="O15" s="43">
        <v>5018</v>
      </c>
      <c r="P15" s="43">
        <v>5213.7</v>
      </c>
      <c r="Q15" s="44">
        <v>6033</v>
      </c>
      <c r="R15" s="44">
        <f>R18</f>
        <v>7746.14</v>
      </c>
      <c r="S15" s="43">
        <v>0</v>
      </c>
      <c r="T15" s="43">
        <f>T18</f>
        <v>0</v>
      </c>
      <c r="U15" s="45">
        <f>U18</f>
        <v>0</v>
      </c>
      <c r="V15" s="45">
        <f>V18</f>
        <v>0</v>
      </c>
      <c r="W15" s="45">
        <f>W18</f>
        <v>0</v>
      </c>
      <c r="X15" s="45">
        <f>X18</f>
        <v>0</v>
      </c>
    </row>
    <row r="16" spans="1:25" ht="42.75" x14ac:dyDescent="0.25">
      <c r="A16" s="84"/>
      <c r="B16" s="82"/>
      <c r="C16" s="39" t="s">
        <v>92</v>
      </c>
      <c r="D16" s="38" t="s">
        <v>126</v>
      </c>
      <c r="E16" s="40">
        <v>702</v>
      </c>
      <c r="F16" s="40"/>
      <c r="G16" s="40">
        <v>600</v>
      </c>
      <c r="H16" s="43">
        <v>20</v>
      </c>
      <c r="I16" s="44">
        <v>0</v>
      </c>
      <c r="J16" s="44">
        <v>20</v>
      </c>
      <c r="K16" s="44">
        <v>0</v>
      </c>
      <c r="L16" s="44">
        <v>0</v>
      </c>
      <c r="M16" s="44">
        <v>0</v>
      </c>
      <c r="N16" s="43">
        <v>0</v>
      </c>
      <c r="O16" s="44">
        <v>0</v>
      </c>
      <c r="P16" s="44">
        <v>0</v>
      </c>
      <c r="Q16" s="44">
        <v>0</v>
      </c>
      <c r="R16" s="44">
        <v>0</v>
      </c>
      <c r="S16" s="44">
        <v>0</v>
      </c>
      <c r="T16" s="44">
        <v>0</v>
      </c>
      <c r="U16" s="44">
        <v>0</v>
      </c>
      <c r="V16" s="44">
        <v>0</v>
      </c>
      <c r="W16" s="44">
        <v>0</v>
      </c>
      <c r="X16" s="44">
        <v>0</v>
      </c>
    </row>
    <row r="17" spans="1:24" x14ac:dyDescent="0.25">
      <c r="A17" s="83" t="s">
        <v>49</v>
      </c>
      <c r="B17" s="72" t="s">
        <v>187</v>
      </c>
      <c r="C17" s="28" t="s">
        <v>93</v>
      </c>
      <c r="D17" s="46" t="s">
        <v>125</v>
      </c>
      <c r="E17" s="7">
        <v>1101</v>
      </c>
      <c r="F17" s="7">
        <v>620001</v>
      </c>
      <c r="G17" s="7">
        <v>600</v>
      </c>
      <c r="H17" s="47">
        <v>3509</v>
      </c>
      <c r="I17" s="48">
        <v>3509</v>
      </c>
      <c r="J17" s="48">
        <v>0</v>
      </c>
      <c r="K17" s="48">
        <v>0</v>
      </c>
      <c r="L17" s="48">
        <v>0</v>
      </c>
      <c r="M17" s="48">
        <v>0</v>
      </c>
      <c r="N17" s="47">
        <v>0</v>
      </c>
      <c r="O17" s="48">
        <v>0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8">
        <v>0</v>
      </c>
      <c r="X17" s="48">
        <v>0</v>
      </c>
    </row>
    <row r="18" spans="1:24" ht="45" x14ac:dyDescent="0.25">
      <c r="A18" s="83"/>
      <c r="B18" s="72"/>
      <c r="C18" s="28" t="s">
        <v>127</v>
      </c>
      <c r="D18" s="46" t="s">
        <v>125</v>
      </c>
      <c r="E18" s="7" t="s">
        <v>173</v>
      </c>
      <c r="F18" s="7" t="s">
        <v>94</v>
      </c>
      <c r="G18" s="7">
        <v>621</v>
      </c>
      <c r="H18" s="47">
        <f>SUM(I18:S18)</f>
        <v>40141.040000000001</v>
      </c>
      <c r="I18" s="48">
        <v>0</v>
      </c>
      <c r="J18" s="48">
        <v>1800</v>
      </c>
      <c r="K18" s="48">
        <v>1853.2</v>
      </c>
      <c r="L18" s="48">
        <v>2700</v>
      </c>
      <c r="M18" s="48">
        <v>4216.3999999999996</v>
      </c>
      <c r="N18" s="48">
        <v>5560.6</v>
      </c>
      <c r="O18" s="47">
        <v>5018</v>
      </c>
      <c r="P18" s="47">
        <v>5213.7</v>
      </c>
      <c r="Q18" s="48">
        <v>6033</v>
      </c>
      <c r="R18" s="48">
        <f>'приложение 3'!N25</f>
        <v>7746.14</v>
      </c>
      <c r="S18" s="47">
        <v>0</v>
      </c>
      <c r="T18" s="47">
        <v>0</v>
      </c>
      <c r="U18" s="47">
        <v>0</v>
      </c>
      <c r="V18" s="47">
        <v>0</v>
      </c>
      <c r="W18" s="47">
        <v>0</v>
      </c>
      <c r="X18" s="47">
        <v>0</v>
      </c>
    </row>
    <row r="19" spans="1:24" ht="45" x14ac:dyDescent="0.25">
      <c r="A19" s="46" t="s">
        <v>129</v>
      </c>
      <c r="B19" s="28" t="s">
        <v>130</v>
      </c>
      <c r="C19" s="28" t="s">
        <v>127</v>
      </c>
      <c r="D19" s="46" t="s">
        <v>125</v>
      </c>
      <c r="E19" s="7" t="s">
        <v>119</v>
      </c>
      <c r="F19" s="7">
        <v>6200102100</v>
      </c>
      <c r="G19" s="7">
        <v>621</v>
      </c>
      <c r="H19" s="47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7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</row>
    <row r="20" spans="1:24" ht="60" x14ac:dyDescent="0.25">
      <c r="A20" s="46" t="s">
        <v>50</v>
      </c>
      <c r="B20" s="49" t="s">
        <v>23</v>
      </c>
      <c r="C20" s="49" t="s">
        <v>95</v>
      </c>
      <c r="D20" s="46" t="s">
        <v>126</v>
      </c>
      <c r="E20" s="7">
        <v>702</v>
      </c>
      <c r="F20" s="7" t="s">
        <v>96</v>
      </c>
      <c r="G20" s="7">
        <v>600</v>
      </c>
      <c r="H20" s="47">
        <v>20</v>
      </c>
      <c r="I20" s="48">
        <v>0</v>
      </c>
      <c r="J20" s="48">
        <v>20</v>
      </c>
      <c r="K20" s="48">
        <v>0</v>
      </c>
      <c r="L20" s="48">
        <v>0</v>
      </c>
      <c r="M20" s="48">
        <v>0</v>
      </c>
      <c r="N20" s="47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8">
        <v>0</v>
      </c>
      <c r="X20" s="48">
        <v>0</v>
      </c>
    </row>
    <row r="21" spans="1:24" ht="71.25" x14ac:dyDescent="0.25">
      <c r="A21" s="38" t="s">
        <v>122</v>
      </c>
      <c r="B21" s="39" t="s">
        <v>24</v>
      </c>
      <c r="C21" s="39" t="s">
        <v>188</v>
      </c>
      <c r="D21" s="38" t="s">
        <v>125</v>
      </c>
      <c r="E21" s="40" t="s">
        <v>175</v>
      </c>
      <c r="F21" s="40"/>
      <c r="G21" s="40">
        <v>600</v>
      </c>
      <c r="H21" s="43">
        <f t="shared" ref="H21:H26" si="0">SUM(I21:S21)</f>
        <v>4670.1288400000003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3">
        <f>'приложение 3'!J35</f>
        <v>0</v>
      </c>
      <c r="O21" s="44">
        <f>'приложение 3'!K35</f>
        <v>1478.3</v>
      </c>
      <c r="P21" s="56">
        <f>'приложение 3'!L35</f>
        <v>2733.3688400000001</v>
      </c>
      <c r="Q21" s="44">
        <f>'приложение 3'!M35</f>
        <v>0</v>
      </c>
      <c r="R21" s="43">
        <f>'приложение 3'!N35</f>
        <v>458.46</v>
      </c>
      <c r="S21" s="43">
        <f>'приложение 3'!O35</f>
        <v>0</v>
      </c>
      <c r="T21" s="48">
        <v>0</v>
      </c>
      <c r="U21" s="48">
        <v>0</v>
      </c>
      <c r="V21" s="48">
        <v>0</v>
      </c>
      <c r="W21" s="48">
        <v>0</v>
      </c>
      <c r="X21" s="48">
        <v>0</v>
      </c>
    </row>
    <row r="22" spans="1:24" ht="60" x14ac:dyDescent="0.25">
      <c r="A22" s="46" t="s">
        <v>52</v>
      </c>
      <c r="B22" s="28" t="s">
        <v>26</v>
      </c>
      <c r="C22" s="28" t="s">
        <v>198</v>
      </c>
      <c r="D22" s="46" t="s">
        <v>163</v>
      </c>
      <c r="E22" s="7">
        <v>1101</v>
      </c>
      <c r="F22" s="7" t="s">
        <v>97</v>
      </c>
      <c r="G22" s="7">
        <v>600</v>
      </c>
      <c r="H22" s="47">
        <f t="shared" si="0"/>
        <v>234.73684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7">
        <f>'приложение 3'!J44</f>
        <v>0</v>
      </c>
      <c r="O22" s="48">
        <f>'приложение 3'!K44</f>
        <v>0</v>
      </c>
      <c r="P22" s="60">
        <f>'приложение 3'!L45</f>
        <v>234.73684</v>
      </c>
      <c r="Q22" s="48">
        <f>'приложение 3'!M44</f>
        <v>0</v>
      </c>
      <c r="R22" s="47">
        <f>'приложение 3'!N44</f>
        <v>0</v>
      </c>
      <c r="S22" s="47">
        <f>'приложение 3'!O44</f>
        <v>0</v>
      </c>
      <c r="T22" s="47">
        <f>'приложение 3'!P44</f>
        <v>0</v>
      </c>
      <c r="U22" s="47">
        <f>'приложение 3'!Q44</f>
        <v>0</v>
      </c>
      <c r="V22" s="47">
        <f>'приложение 3'!R44</f>
        <v>0</v>
      </c>
      <c r="W22" s="47">
        <f>'приложение 3'!S44</f>
        <v>0</v>
      </c>
      <c r="X22" s="47">
        <f>'приложение 3'!T44</f>
        <v>0</v>
      </c>
    </row>
    <row r="23" spans="1:24" ht="60" x14ac:dyDescent="0.25">
      <c r="A23" s="46" t="s">
        <v>154</v>
      </c>
      <c r="B23" s="28" t="s">
        <v>26</v>
      </c>
      <c r="C23" s="28" t="s">
        <v>165</v>
      </c>
      <c r="D23" s="46" t="s">
        <v>125</v>
      </c>
      <c r="E23" s="7" t="s">
        <v>119</v>
      </c>
      <c r="F23" s="7">
        <v>6200202320</v>
      </c>
      <c r="G23" s="7">
        <v>600</v>
      </c>
      <c r="H23" s="47">
        <f t="shared" si="0"/>
        <v>3976.9319999999998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7">
        <f>'приложение 3'!J44</f>
        <v>0</v>
      </c>
      <c r="O23" s="47">
        <f>'приложение 3'!K50</f>
        <v>1478.3</v>
      </c>
      <c r="P23" s="60">
        <f>'приложение 3'!L50</f>
        <v>2498.6320000000001</v>
      </c>
      <c r="Q23" s="48">
        <f>'приложение 3'!M44</f>
        <v>0</v>
      </c>
      <c r="R23" s="47">
        <f>'приложение 3'!N44</f>
        <v>0</v>
      </c>
      <c r="S23" s="47">
        <f>'приложение 3'!O44</f>
        <v>0</v>
      </c>
      <c r="T23" s="47">
        <f>'приложение 3'!P45</f>
        <v>0</v>
      </c>
      <c r="U23" s="47">
        <f>'приложение 3'!Q45</f>
        <v>0</v>
      </c>
      <c r="V23" s="47">
        <f>'приложение 3'!R45</f>
        <v>0</v>
      </c>
      <c r="W23" s="47">
        <f>'приложение 3'!S45</f>
        <v>0</v>
      </c>
      <c r="X23" s="47">
        <f>'приложение 3'!T45</f>
        <v>0</v>
      </c>
    </row>
    <row r="24" spans="1:24" ht="30" x14ac:dyDescent="0.25">
      <c r="A24" s="50" t="s">
        <v>160</v>
      </c>
      <c r="B24" s="51" t="s">
        <v>161</v>
      </c>
      <c r="C24" s="51" t="s">
        <v>89</v>
      </c>
      <c r="D24" s="50" t="s">
        <v>125</v>
      </c>
      <c r="E24" s="37">
        <v>1102</v>
      </c>
      <c r="F24" s="37" t="s">
        <v>162</v>
      </c>
      <c r="G24" s="37">
        <v>600</v>
      </c>
      <c r="H24" s="47">
        <f t="shared" si="0"/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47">
        <f>'приложение 3'!J44</f>
        <v>0</v>
      </c>
      <c r="O24" s="47">
        <v>0</v>
      </c>
      <c r="P24" s="60">
        <v>0</v>
      </c>
      <c r="Q24" s="48">
        <f>'приложение 3'!M59</f>
        <v>0</v>
      </c>
      <c r="R24" s="47">
        <f>'приложение 3'!N55</f>
        <v>0</v>
      </c>
      <c r="S24" s="47">
        <f>'приложение 3'!O59</f>
        <v>0</v>
      </c>
      <c r="T24" s="47">
        <f>'приложение 3'!P45</f>
        <v>0</v>
      </c>
      <c r="U24" s="47">
        <f>'приложение 3'!Q45</f>
        <v>0</v>
      </c>
      <c r="V24" s="47">
        <f>'приложение 3'!R45</f>
        <v>0</v>
      </c>
      <c r="W24" s="47">
        <f>'приложение 3'!S45</f>
        <v>0</v>
      </c>
      <c r="X24" s="47">
        <f>'приложение 3'!T45</f>
        <v>0</v>
      </c>
    </row>
    <row r="25" spans="1:24" ht="60" x14ac:dyDescent="0.25">
      <c r="A25" s="50" t="s">
        <v>335</v>
      </c>
      <c r="B25" s="51" t="s">
        <v>336</v>
      </c>
      <c r="C25" s="51" t="s">
        <v>89</v>
      </c>
      <c r="D25" s="50" t="s">
        <v>125</v>
      </c>
      <c r="E25" s="37">
        <v>1102</v>
      </c>
      <c r="F25" s="37">
        <v>6200202350</v>
      </c>
      <c r="G25" s="37">
        <v>600</v>
      </c>
      <c r="H25" s="47">
        <f t="shared" si="0"/>
        <v>458.46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47">
        <f>'приложение 3'!J45</f>
        <v>0</v>
      </c>
      <c r="O25" s="47">
        <v>0</v>
      </c>
      <c r="P25" s="60">
        <v>0</v>
      </c>
      <c r="Q25" s="48">
        <f>'приложение 3'!M60</f>
        <v>0</v>
      </c>
      <c r="R25" s="47">
        <f>'приложение 3'!N60</f>
        <v>458.46</v>
      </c>
      <c r="S25" s="47">
        <f>'приложение 3'!O60</f>
        <v>0</v>
      </c>
      <c r="T25" s="47">
        <f>'приложение 3'!P46</f>
        <v>0</v>
      </c>
      <c r="U25" s="47">
        <f>'приложение 3'!Q46</f>
        <v>0</v>
      </c>
      <c r="V25" s="47">
        <f>'приложение 3'!R46</f>
        <v>0</v>
      </c>
      <c r="W25" s="47">
        <f>'приложение 3'!S46</f>
        <v>0</v>
      </c>
      <c r="X25" s="47">
        <f>'приложение 3'!T46</f>
        <v>0</v>
      </c>
    </row>
    <row r="26" spans="1:24" ht="42.75" x14ac:dyDescent="0.25">
      <c r="A26" s="38">
        <v>3</v>
      </c>
      <c r="B26" s="39" t="s">
        <v>189</v>
      </c>
      <c r="C26" s="39" t="s">
        <v>156</v>
      </c>
      <c r="D26" s="38" t="s">
        <v>164</v>
      </c>
      <c r="E26" s="40">
        <v>1102</v>
      </c>
      <c r="F26" s="40"/>
      <c r="G26" s="40">
        <v>465</v>
      </c>
      <c r="H26" s="43">
        <f t="shared" si="0"/>
        <v>45730.163999999997</v>
      </c>
      <c r="I26" s="44">
        <f>'приложение 3'!E65</f>
        <v>3100</v>
      </c>
      <c r="J26" s="44">
        <f>'приложение 3'!F65</f>
        <v>4169</v>
      </c>
      <c r="K26" s="44">
        <f>'приложение 3'!G65</f>
        <v>685.1</v>
      </c>
      <c r="L26" s="44">
        <f>'приложение 3'!H65</f>
        <v>16718.099999999999</v>
      </c>
      <c r="M26" s="44">
        <f>'приложение 3'!I65</f>
        <v>0</v>
      </c>
      <c r="N26" s="44">
        <f>'приложение 3'!J65</f>
        <v>0</v>
      </c>
      <c r="O26" s="44">
        <f>'приложение 3'!K65</f>
        <v>3245.1</v>
      </c>
      <c r="P26" s="56">
        <f>'приложение 3'!L65</f>
        <v>8909.4339999999993</v>
      </c>
      <c r="Q26" s="44">
        <f>'приложение 3'!M65</f>
        <v>0</v>
      </c>
      <c r="R26" s="44">
        <f>'приложение 3'!N65</f>
        <v>8903.43</v>
      </c>
      <c r="S26" s="44">
        <f>'приложение 3'!O65</f>
        <v>0</v>
      </c>
      <c r="T26" s="44">
        <f ca="1">'приложение 2'!T26</f>
        <v>0</v>
      </c>
      <c r="U26" s="44">
        <f ca="1">'приложение 2'!U26</f>
        <v>0</v>
      </c>
      <c r="V26" s="44">
        <f ca="1">'приложение 2'!V26</f>
        <v>0</v>
      </c>
      <c r="W26" s="44">
        <f ca="1">'приложение 2'!W26</f>
        <v>0</v>
      </c>
      <c r="X26" s="44">
        <f ca="1">'приложение 2'!X26</f>
        <v>0</v>
      </c>
    </row>
    <row r="27" spans="1:24" x14ac:dyDescent="0.25">
      <c r="A27" s="83" t="s">
        <v>53</v>
      </c>
      <c r="B27" s="72" t="s">
        <v>28</v>
      </c>
      <c r="C27" s="68" t="s">
        <v>89</v>
      </c>
      <c r="D27" s="46" t="s">
        <v>125</v>
      </c>
      <c r="E27" s="7">
        <v>1102</v>
      </c>
      <c r="F27" s="7">
        <v>6200007</v>
      </c>
      <c r="G27" s="7">
        <v>465</v>
      </c>
      <c r="H27" s="47">
        <v>3100</v>
      </c>
      <c r="I27" s="48">
        <v>3100</v>
      </c>
      <c r="J27" s="48">
        <v>0</v>
      </c>
      <c r="K27" s="47">
        <v>0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  <c r="Q27" s="48">
        <v>0</v>
      </c>
      <c r="R27" s="47">
        <v>0</v>
      </c>
      <c r="S27" s="47">
        <v>0</v>
      </c>
      <c r="T27" s="47">
        <v>0</v>
      </c>
      <c r="U27" s="47">
        <v>0</v>
      </c>
      <c r="V27" s="47">
        <v>0</v>
      </c>
      <c r="W27" s="47">
        <v>0</v>
      </c>
      <c r="X27" s="47">
        <v>0</v>
      </c>
    </row>
    <row r="28" spans="1:24" x14ac:dyDescent="0.25">
      <c r="A28" s="83"/>
      <c r="B28" s="72"/>
      <c r="C28" s="68"/>
      <c r="D28" s="46" t="s">
        <v>125</v>
      </c>
      <c r="E28" s="7">
        <v>1102</v>
      </c>
      <c r="F28" s="7" t="s">
        <v>98</v>
      </c>
      <c r="G28" s="7">
        <v>465</v>
      </c>
      <c r="H28" s="47">
        <v>3019</v>
      </c>
      <c r="I28" s="47">
        <v>0</v>
      </c>
      <c r="J28" s="48">
        <v>3019</v>
      </c>
      <c r="K28" s="47">
        <v>0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8">
        <v>0</v>
      </c>
      <c r="R28" s="47">
        <v>0</v>
      </c>
      <c r="S28" s="47">
        <v>0</v>
      </c>
      <c r="T28" s="47">
        <v>0</v>
      </c>
      <c r="U28" s="47">
        <v>0</v>
      </c>
      <c r="V28" s="47">
        <v>0</v>
      </c>
      <c r="W28" s="47">
        <v>0</v>
      </c>
      <c r="X28" s="47">
        <v>0</v>
      </c>
    </row>
    <row r="29" spans="1:24" x14ac:dyDescent="0.25">
      <c r="A29" s="83"/>
      <c r="B29" s="72"/>
      <c r="C29" s="68"/>
      <c r="D29" s="46" t="s">
        <v>125</v>
      </c>
      <c r="E29" s="7">
        <v>1102</v>
      </c>
      <c r="F29" s="7" t="s">
        <v>99</v>
      </c>
      <c r="G29" s="7">
        <v>465</v>
      </c>
      <c r="H29" s="47">
        <v>1050</v>
      </c>
      <c r="I29" s="47">
        <v>0</v>
      </c>
      <c r="J29" s="48">
        <v>1050</v>
      </c>
      <c r="K29" s="47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8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47">
        <v>0</v>
      </c>
      <c r="X29" s="47">
        <v>0</v>
      </c>
    </row>
    <row r="30" spans="1:24" x14ac:dyDescent="0.25">
      <c r="A30" s="83"/>
      <c r="B30" s="72"/>
      <c r="C30" s="68"/>
      <c r="D30" s="46" t="s">
        <v>125</v>
      </c>
      <c r="E30" s="7">
        <v>1102</v>
      </c>
      <c r="F30" s="7">
        <v>6200302150</v>
      </c>
      <c r="G30" s="7">
        <v>465</v>
      </c>
      <c r="H30" s="47">
        <v>16943.8</v>
      </c>
      <c r="I30" s="47">
        <v>0</v>
      </c>
      <c r="J30" s="48">
        <v>0</v>
      </c>
      <c r="K30" s="48">
        <v>225.7</v>
      </c>
      <c r="L30" s="48">
        <v>16718.099999999999</v>
      </c>
      <c r="M30" s="47">
        <v>0</v>
      </c>
      <c r="N30" s="47">
        <v>0</v>
      </c>
      <c r="O30" s="47">
        <v>0</v>
      </c>
      <c r="P30" s="47">
        <v>0</v>
      </c>
      <c r="Q30" s="48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47">
        <v>0</v>
      </c>
    </row>
    <row r="31" spans="1:24" ht="75" x14ac:dyDescent="0.25">
      <c r="A31" s="46" t="s">
        <v>54</v>
      </c>
      <c r="B31" s="28" t="s">
        <v>100</v>
      </c>
      <c r="C31" s="28" t="s">
        <v>89</v>
      </c>
      <c r="D31" s="46" t="s">
        <v>125</v>
      </c>
      <c r="E31" s="7">
        <v>1102</v>
      </c>
      <c r="F31" s="7" t="s">
        <v>101</v>
      </c>
      <c r="G31" s="7">
        <v>600</v>
      </c>
      <c r="H31" s="47">
        <v>446.7</v>
      </c>
      <c r="I31" s="47">
        <v>0</v>
      </c>
      <c r="J31" s="48">
        <v>100</v>
      </c>
      <c r="K31" s="48">
        <v>346.7</v>
      </c>
      <c r="L31" s="48">
        <v>0</v>
      </c>
      <c r="M31" s="47">
        <v>0</v>
      </c>
      <c r="N31" s="47">
        <v>0</v>
      </c>
      <c r="O31" s="47">
        <v>0</v>
      </c>
      <c r="P31" s="47">
        <v>0</v>
      </c>
      <c r="Q31" s="48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47">
        <v>0</v>
      </c>
    </row>
    <row r="32" spans="1:24" ht="45" x14ac:dyDescent="0.25">
      <c r="A32" s="46" t="s">
        <v>55</v>
      </c>
      <c r="B32" s="28" t="s">
        <v>30</v>
      </c>
      <c r="C32" s="28" t="s">
        <v>89</v>
      </c>
      <c r="D32" s="46" t="s">
        <v>125</v>
      </c>
      <c r="E32" s="7">
        <v>1102</v>
      </c>
      <c r="F32" s="7">
        <v>6200300010</v>
      </c>
      <c r="G32" s="7">
        <v>465</v>
      </c>
      <c r="H32" s="47">
        <v>62.7</v>
      </c>
      <c r="I32" s="47">
        <v>0</v>
      </c>
      <c r="J32" s="48">
        <v>0</v>
      </c>
      <c r="K32" s="48">
        <v>62.7</v>
      </c>
      <c r="L32" s="48">
        <v>0</v>
      </c>
      <c r="M32" s="47">
        <v>0</v>
      </c>
      <c r="N32" s="47">
        <v>0</v>
      </c>
      <c r="O32" s="47">
        <v>0</v>
      </c>
      <c r="P32" s="47">
        <v>0</v>
      </c>
      <c r="Q32" s="48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47">
        <v>0</v>
      </c>
    </row>
    <row r="33" spans="1:24" ht="45" x14ac:dyDescent="0.25">
      <c r="A33" s="46" t="s">
        <v>56</v>
      </c>
      <c r="B33" s="28" t="s">
        <v>190</v>
      </c>
      <c r="C33" s="28" t="s">
        <v>102</v>
      </c>
      <c r="D33" s="46" t="s">
        <v>150</v>
      </c>
      <c r="E33" s="52"/>
      <c r="F33" s="7">
        <v>6200300011</v>
      </c>
      <c r="G33" s="7">
        <v>400</v>
      </c>
      <c r="H33" s="47">
        <v>50</v>
      </c>
      <c r="I33" s="48" t="s">
        <v>90</v>
      </c>
      <c r="J33" s="48" t="s">
        <v>90</v>
      </c>
      <c r="K33" s="48">
        <v>50</v>
      </c>
      <c r="L33" s="48" t="s">
        <v>90</v>
      </c>
      <c r="M33" s="48" t="s">
        <v>90</v>
      </c>
      <c r="N33" s="47" t="s">
        <v>90</v>
      </c>
      <c r="O33" s="48" t="s">
        <v>90</v>
      </c>
      <c r="P33" s="48" t="s">
        <v>90</v>
      </c>
      <c r="Q33" s="48" t="s">
        <v>90</v>
      </c>
      <c r="R33" s="48" t="s">
        <v>90</v>
      </c>
      <c r="S33" s="48" t="s">
        <v>90</v>
      </c>
      <c r="T33" s="48" t="s">
        <v>90</v>
      </c>
      <c r="U33" s="48" t="s">
        <v>90</v>
      </c>
      <c r="V33" s="48" t="s">
        <v>90</v>
      </c>
      <c r="W33" s="48" t="s">
        <v>90</v>
      </c>
      <c r="X33" s="48" t="s">
        <v>90</v>
      </c>
    </row>
    <row r="34" spans="1:24" ht="45" x14ac:dyDescent="0.25">
      <c r="A34" s="46" t="s">
        <v>139</v>
      </c>
      <c r="B34" s="51" t="s">
        <v>138</v>
      </c>
      <c r="C34" s="28" t="s">
        <v>89</v>
      </c>
      <c r="D34" s="46" t="s">
        <v>125</v>
      </c>
      <c r="E34" s="7">
        <v>1102</v>
      </c>
      <c r="F34" s="7">
        <v>6200302170</v>
      </c>
      <c r="G34" s="7">
        <v>465</v>
      </c>
      <c r="H34" s="47">
        <f t="shared" ref="H34:H39" si="1">SUM(I34:S34)</f>
        <v>3245.1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7">
        <v>0</v>
      </c>
      <c r="O34" s="48">
        <f>'приложение 3'!K100</f>
        <v>3245.1</v>
      </c>
      <c r="P34" s="47">
        <v>0</v>
      </c>
      <c r="Q34" s="48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7">
        <v>0</v>
      </c>
    </row>
    <row r="35" spans="1:24" ht="75" x14ac:dyDescent="0.25">
      <c r="A35" s="46" t="s">
        <v>140</v>
      </c>
      <c r="B35" s="51" t="s">
        <v>141</v>
      </c>
      <c r="C35" s="28" t="s">
        <v>177</v>
      </c>
      <c r="D35" s="46" t="s">
        <v>125</v>
      </c>
      <c r="E35" s="7">
        <v>1101</v>
      </c>
      <c r="F35" s="7">
        <v>6200302260</v>
      </c>
      <c r="G35" s="7">
        <v>465</v>
      </c>
      <c r="H35" s="47">
        <f t="shared" si="1"/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7">
        <v>0</v>
      </c>
      <c r="O35" s="48">
        <f>'приложение 3'!K105</f>
        <v>0</v>
      </c>
      <c r="P35" s="47">
        <v>0</v>
      </c>
      <c r="Q35" s="48">
        <v>0</v>
      </c>
      <c r="R35" s="48">
        <v>0</v>
      </c>
      <c r="S35" s="48">
        <v>0</v>
      </c>
      <c r="T35" s="47">
        <v>0</v>
      </c>
      <c r="U35" s="47">
        <v>0</v>
      </c>
      <c r="V35" s="47">
        <v>0</v>
      </c>
      <c r="W35" s="47">
        <v>0</v>
      </c>
      <c r="X35" s="47">
        <v>0</v>
      </c>
    </row>
    <row r="36" spans="1:24" ht="60" x14ac:dyDescent="0.25">
      <c r="A36" s="46" t="s">
        <v>142</v>
      </c>
      <c r="B36" s="51" t="s">
        <v>143</v>
      </c>
      <c r="C36" s="28" t="s">
        <v>110</v>
      </c>
      <c r="D36" s="46" t="s">
        <v>125</v>
      </c>
      <c r="E36" s="7">
        <v>1101</v>
      </c>
      <c r="F36" s="7">
        <v>6200302270</v>
      </c>
      <c r="G36" s="7">
        <v>465</v>
      </c>
      <c r="H36" s="47">
        <f t="shared" si="1"/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7">
        <v>0</v>
      </c>
      <c r="O36" s="48">
        <f>'приложение 3'!K110</f>
        <v>0</v>
      </c>
      <c r="P36" s="47">
        <v>0</v>
      </c>
      <c r="Q36" s="48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47">
        <v>0</v>
      </c>
    </row>
    <row r="37" spans="1:24" ht="60" x14ac:dyDescent="0.25">
      <c r="A37" s="46" t="s">
        <v>144</v>
      </c>
      <c r="B37" s="51" t="s">
        <v>145</v>
      </c>
      <c r="C37" s="28" t="s">
        <v>89</v>
      </c>
      <c r="D37" s="46" t="s">
        <v>125</v>
      </c>
      <c r="E37" s="7">
        <v>1101</v>
      </c>
      <c r="F37" s="7">
        <v>6200302280</v>
      </c>
      <c r="G37" s="7">
        <v>465</v>
      </c>
      <c r="H37" s="47">
        <f t="shared" si="1"/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7">
        <v>0</v>
      </c>
      <c r="O37" s="48">
        <f>'приложение 3'!K115</f>
        <v>0</v>
      </c>
      <c r="P37" s="47">
        <v>0</v>
      </c>
      <c r="Q37" s="48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</row>
    <row r="38" spans="1:24" ht="75" x14ac:dyDescent="0.25">
      <c r="A38" s="46" t="s">
        <v>148</v>
      </c>
      <c r="B38" s="51" t="s">
        <v>157</v>
      </c>
      <c r="C38" s="28" t="s">
        <v>149</v>
      </c>
      <c r="D38" s="46" t="s">
        <v>150</v>
      </c>
      <c r="E38" s="7">
        <v>1101</v>
      </c>
      <c r="F38" s="7">
        <v>6200302310</v>
      </c>
      <c r="G38" s="7">
        <v>414</v>
      </c>
      <c r="H38" s="47">
        <f t="shared" si="1"/>
        <v>17812.864000000001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7">
        <v>0</v>
      </c>
      <c r="O38" s="48">
        <v>0</v>
      </c>
      <c r="P38" s="60">
        <f>'приложение 3'!L120</f>
        <v>8909.4339999999993</v>
      </c>
      <c r="Q38" s="48">
        <v>0</v>
      </c>
      <c r="R38" s="47">
        <f>'приложение 3'!N120</f>
        <v>8903.43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47">
        <v>0</v>
      </c>
    </row>
    <row r="39" spans="1:24" ht="57" x14ac:dyDescent="0.25">
      <c r="A39" s="38">
        <v>4</v>
      </c>
      <c r="B39" s="40" t="s">
        <v>191</v>
      </c>
      <c r="C39" s="40" t="s">
        <v>103</v>
      </c>
      <c r="D39" s="38" t="s">
        <v>125</v>
      </c>
      <c r="E39" s="40">
        <v>1105</v>
      </c>
      <c r="F39" s="40"/>
      <c r="G39" s="40" t="s">
        <v>105</v>
      </c>
      <c r="H39" s="43">
        <f t="shared" si="1"/>
        <v>43489.978689999996</v>
      </c>
      <c r="I39" s="44">
        <v>3280</v>
      </c>
      <c r="J39" s="44">
        <v>3905</v>
      </c>
      <c r="K39" s="44">
        <v>3640.7</v>
      </c>
      <c r="L39" s="44">
        <v>3275.7</v>
      </c>
      <c r="M39" s="44">
        <v>4292</v>
      </c>
      <c r="N39" s="43">
        <f>'приложение 3'!J125</f>
        <v>4497.2</v>
      </c>
      <c r="O39" s="44">
        <f>'приложение 3'!K125</f>
        <v>4934.8</v>
      </c>
      <c r="P39" s="43">
        <f>'приложение 3'!L125</f>
        <v>4925.9586900000004</v>
      </c>
      <c r="Q39" s="44">
        <f>'приложение 3'!M125</f>
        <v>5124.16</v>
      </c>
      <c r="R39" s="43">
        <f>'приложение 3'!N125</f>
        <v>5614.46</v>
      </c>
      <c r="S39" s="43">
        <f>'приложение 3'!O125</f>
        <v>0</v>
      </c>
      <c r="T39" s="43">
        <f>'приложение 3'!P125</f>
        <v>0</v>
      </c>
      <c r="U39" s="43">
        <f>'приложение 3'!Q125</f>
        <v>0</v>
      </c>
      <c r="V39" s="43">
        <f>'приложение 3'!R125</f>
        <v>0</v>
      </c>
      <c r="W39" s="43">
        <f>'приложение 3'!S125</f>
        <v>0</v>
      </c>
      <c r="X39" s="43">
        <f>'приложение 3'!T125</f>
        <v>0</v>
      </c>
    </row>
    <row r="40" spans="1:24" ht="30" x14ac:dyDescent="0.25">
      <c r="A40" s="83" t="s">
        <v>59</v>
      </c>
      <c r="B40" s="68" t="s">
        <v>192</v>
      </c>
      <c r="C40" s="68" t="s">
        <v>103</v>
      </c>
      <c r="D40" s="46" t="s">
        <v>125</v>
      </c>
      <c r="E40" s="7">
        <v>1105</v>
      </c>
      <c r="F40" s="7" t="s">
        <v>128</v>
      </c>
      <c r="G40" s="7" t="s">
        <v>104</v>
      </c>
      <c r="H40" s="47">
        <v>3280</v>
      </c>
      <c r="I40" s="48">
        <v>3280</v>
      </c>
      <c r="J40" s="48">
        <v>0</v>
      </c>
      <c r="K40" s="48">
        <v>0</v>
      </c>
      <c r="L40" s="48">
        <v>0</v>
      </c>
      <c r="M40" s="48">
        <v>0</v>
      </c>
      <c r="N40" s="47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</row>
    <row r="41" spans="1:24" ht="105" x14ac:dyDescent="0.25">
      <c r="A41" s="83"/>
      <c r="B41" s="68"/>
      <c r="C41" s="68"/>
      <c r="D41" s="46" t="s">
        <v>125</v>
      </c>
      <c r="E41" s="7">
        <v>1105</v>
      </c>
      <c r="F41" s="7" t="s">
        <v>131</v>
      </c>
      <c r="G41" s="7" t="s">
        <v>105</v>
      </c>
      <c r="H41" s="47">
        <f>SUM(I41:S41)</f>
        <v>40059.760000000002</v>
      </c>
      <c r="I41" s="48">
        <v>0</v>
      </c>
      <c r="J41" s="48">
        <v>3905</v>
      </c>
      <c r="K41" s="48">
        <v>3640.7</v>
      </c>
      <c r="L41" s="48">
        <v>3275.7</v>
      </c>
      <c r="M41" s="48">
        <v>4292</v>
      </c>
      <c r="N41" s="47">
        <f>'приложение 3'!J130</f>
        <v>4497.2</v>
      </c>
      <c r="O41" s="48">
        <f>'приложение 3'!K130</f>
        <v>4934.8</v>
      </c>
      <c r="P41" s="47">
        <v>4839.6000000000004</v>
      </c>
      <c r="Q41" s="48">
        <v>5060.3</v>
      </c>
      <c r="R41" s="48">
        <f>'приложение 3'!N130</f>
        <v>5614.46</v>
      </c>
      <c r="S41" s="48">
        <v>0</v>
      </c>
      <c r="T41" s="48">
        <f>T39</f>
        <v>0</v>
      </c>
      <c r="U41" s="53">
        <f>U39</f>
        <v>0</v>
      </c>
      <c r="V41" s="53">
        <f>V39</f>
        <v>0</v>
      </c>
      <c r="W41" s="53">
        <f>W39</f>
        <v>0</v>
      </c>
      <c r="X41" s="53">
        <f>X39</f>
        <v>0</v>
      </c>
    </row>
    <row r="42" spans="1:24" x14ac:dyDescent="0.25">
      <c r="A42" s="84" t="s">
        <v>123</v>
      </c>
      <c r="B42" s="85" t="s">
        <v>193</v>
      </c>
      <c r="C42" s="39" t="s">
        <v>106</v>
      </c>
      <c r="D42" s="38" t="s">
        <v>125</v>
      </c>
      <c r="E42" s="40">
        <v>1102</v>
      </c>
      <c r="F42" s="40"/>
      <c r="G42" s="40">
        <v>600</v>
      </c>
      <c r="H42" s="43">
        <v>6071</v>
      </c>
      <c r="I42" s="44">
        <v>6071</v>
      </c>
      <c r="J42" s="44">
        <v>0</v>
      </c>
      <c r="K42" s="44">
        <v>0</v>
      </c>
      <c r="L42" s="44">
        <v>0</v>
      </c>
      <c r="M42" s="44">
        <v>0</v>
      </c>
      <c r="N42" s="43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4">
        <v>0</v>
      </c>
      <c r="U42" s="44">
        <v>0</v>
      </c>
      <c r="V42" s="44">
        <v>0</v>
      </c>
      <c r="W42" s="44">
        <v>0</v>
      </c>
      <c r="X42" s="44">
        <v>0</v>
      </c>
    </row>
    <row r="43" spans="1:24" ht="42.75" x14ac:dyDescent="0.25">
      <c r="A43" s="84"/>
      <c r="B43" s="85"/>
      <c r="C43" s="39" t="s">
        <v>127</v>
      </c>
      <c r="D43" s="38" t="s">
        <v>125</v>
      </c>
      <c r="E43" s="40" t="s">
        <v>91</v>
      </c>
      <c r="F43" s="40"/>
      <c r="G43" s="40" t="s">
        <v>107</v>
      </c>
      <c r="H43" s="43">
        <f>SUM(I43:S43)</f>
        <v>884091.68705000007</v>
      </c>
      <c r="I43" s="44">
        <v>0</v>
      </c>
      <c r="J43" s="44">
        <v>5529</v>
      </c>
      <c r="K43" s="44">
        <v>27648.2</v>
      </c>
      <c r="L43" s="44">
        <v>75636</v>
      </c>
      <c r="M43" s="44">
        <v>76228.5</v>
      </c>
      <c r="N43" s="43">
        <f>'приложение 3'!J135</f>
        <v>88065.600000000006</v>
      </c>
      <c r="O43" s="44">
        <f>'приложение 3'!K135</f>
        <v>182157</v>
      </c>
      <c r="P43" s="43">
        <f>'приложение 3'!L135</f>
        <v>120850.67705</v>
      </c>
      <c r="Q43" s="44">
        <f>'приложение 3'!M135</f>
        <v>127486.09</v>
      </c>
      <c r="R43" s="43">
        <f>'приложение 3'!N135</f>
        <v>180490.62</v>
      </c>
      <c r="S43" s="43">
        <f>'приложение 3'!O135</f>
        <v>0</v>
      </c>
      <c r="T43" s="43">
        <f>'приложение 3'!P135</f>
        <v>0</v>
      </c>
      <c r="U43" s="43">
        <f>'приложение 3'!Q135</f>
        <v>0</v>
      </c>
      <c r="V43" s="43">
        <f>'приложение 3'!R135</f>
        <v>0</v>
      </c>
      <c r="W43" s="43">
        <f>'приложение 3'!S135</f>
        <v>0</v>
      </c>
      <c r="X43" s="43">
        <f>'приложение 3'!T135</f>
        <v>0</v>
      </c>
    </row>
    <row r="44" spans="1:24" x14ac:dyDescent="0.25">
      <c r="A44" s="83" t="s">
        <v>60</v>
      </c>
      <c r="B44" s="68" t="s">
        <v>194</v>
      </c>
      <c r="C44" s="28" t="s">
        <v>106</v>
      </c>
      <c r="D44" s="46" t="s">
        <v>125</v>
      </c>
      <c r="E44" s="7">
        <v>1102</v>
      </c>
      <c r="F44" s="7">
        <v>6200005</v>
      </c>
      <c r="G44" s="7">
        <v>600</v>
      </c>
      <c r="H44" s="47">
        <v>6071</v>
      </c>
      <c r="I44" s="48">
        <v>6071</v>
      </c>
      <c r="J44" s="48">
        <v>0</v>
      </c>
      <c r="K44" s="48">
        <v>0</v>
      </c>
      <c r="L44" s="48">
        <v>0</v>
      </c>
      <c r="M44" s="48">
        <v>0</v>
      </c>
      <c r="N44" s="47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7">
        <f>'приложение 3'!P143</f>
        <v>0</v>
      </c>
      <c r="U44" s="47">
        <f>'приложение 3'!Q143</f>
        <v>0</v>
      </c>
      <c r="V44" s="47">
        <f>'приложение 3'!R143</f>
        <v>0</v>
      </c>
      <c r="W44" s="47">
        <f>'приложение 3'!S143</f>
        <v>0</v>
      </c>
      <c r="X44" s="47">
        <f>'приложение 3'!T143</f>
        <v>0</v>
      </c>
    </row>
    <row r="45" spans="1:24" ht="45" x14ac:dyDescent="0.25">
      <c r="A45" s="83"/>
      <c r="B45" s="68"/>
      <c r="C45" s="28" t="s">
        <v>127</v>
      </c>
      <c r="D45" s="46" t="s">
        <v>125</v>
      </c>
      <c r="E45" s="7" t="s">
        <v>174</v>
      </c>
      <c r="F45" s="7" t="s">
        <v>108</v>
      </c>
      <c r="G45" s="7" t="s">
        <v>107</v>
      </c>
      <c r="H45" s="47">
        <f t="shared" ref="H45:H51" si="2">SUM(I45:S45)</f>
        <v>785168.85404999997</v>
      </c>
      <c r="I45" s="48">
        <v>0</v>
      </c>
      <c r="J45" s="48">
        <v>5529</v>
      </c>
      <c r="K45" s="48">
        <v>27648.2</v>
      </c>
      <c r="L45" s="48">
        <v>75636</v>
      </c>
      <c r="M45" s="48">
        <v>73707.3</v>
      </c>
      <c r="N45" s="47">
        <f>'приложение 3'!J140</f>
        <v>80688.3</v>
      </c>
      <c r="O45" s="48">
        <f>'приложение 3'!K140</f>
        <v>120826</v>
      </c>
      <c r="P45" s="47">
        <f>'приложение 3'!L140</f>
        <v>119104.71405</v>
      </c>
      <c r="Q45" s="48">
        <f>'приложение 3'!M140</f>
        <v>126202.39</v>
      </c>
      <c r="R45" s="47">
        <f>'приложение 3'!N140</f>
        <v>155826.95000000001</v>
      </c>
      <c r="S45" s="47">
        <f>'приложение 3'!O140</f>
        <v>0</v>
      </c>
      <c r="T45" s="47">
        <f>'приложение 3'!P140</f>
        <v>0</v>
      </c>
      <c r="U45" s="47">
        <f>'приложение 3'!Q140</f>
        <v>0</v>
      </c>
      <c r="V45" s="47">
        <f>'приложение 3'!R140</f>
        <v>0</v>
      </c>
      <c r="W45" s="47">
        <f>'приложение 3'!S140</f>
        <v>0</v>
      </c>
      <c r="X45" s="47">
        <f>'приложение 3'!T140</f>
        <v>0</v>
      </c>
    </row>
    <row r="46" spans="1:24" ht="60" x14ac:dyDescent="0.25">
      <c r="A46" s="54" t="s">
        <v>61</v>
      </c>
      <c r="B46" s="28" t="s">
        <v>38</v>
      </c>
      <c r="C46" s="28" t="s">
        <v>127</v>
      </c>
      <c r="D46" s="46" t="s">
        <v>125</v>
      </c>
      <c r="E46" s="7" t="s">
        <v>91</v>
      </c>
      <c r="F46" s="7" t="s">
        <v>109</v>
      </c>
      <c r="G46" s="7" t="s">
        <v>107</v>
      </c>
      <c r="H46" s="47">
        <f t="shared" si="2"/>
        <v>15561.7</v>
      </c>
      <c r="I46" s="48">
        <v>0</v>
      </c>
      <c r="J46" s="48">
        <v>0</v>
      </c>
      <c r="K46" s="48">
        <v>0</v>
      </c>
      <c r="L46" s="48">
        <v>0</v>
      </c>
      <c r="M46" s="48">
        <v>1333.2</v>
      </c>
      <c r="N46" s="47">
        <f>'приложение 3'!J145</f>
        <v>2680.5</v>
      </c>
      <c r="O46" s="48">
        <f>'приложение 3'!K145</f>
        <v>11548</v>
      </c>
      <c r="P46" s="47">
        <f>'приложение 3'!L145</f>
        <v>0</v>
      </c>
      <c r="Q46" s="48">
        <f>'приложение 3'!M145</f>
        <v>0</v>
      </c>
      <c r="R46" s="47">
        <f>'приложение 3'!N145</f>
        <v>0</v>
      </c>
      <c r="S46" s="47">
        <f>'приложение 3'!O145</f>
        <v>0</v>
      </c>
      <c r="T46" s="47">
        <f>'приложение 3'!P145</f>
        <v>0</v>
      </c>
      <c r="U46" s="47">
        <f>'приложение 3'!Q145</f>
        <v>0</v>
      </c>
      <c r="V46" s="47">
        <f>'приложение 3'!R145</f>
        <v>0</v>
      </c>
      <c r="W46" s="47">
        <f>'приложение 3'!S145</f>
        <v>0</v>
      </c>
      <c r="X46" s="47">
        <f>'приложение 3'!T145</f>
        <v>0</v>
      </c>
    </row>
    <row r="47" spans="1:24" ht="30" x14ac:dyDescent="0.25">
      <c r="A47" s="54" t="s">
        <v>62</v>
      </c>
      <c r="B47" s="28" t="s">
        <v>39</v>
      </c>
      <c r="C47" s="28" t="s">
        <v>110</v>
      </c>
      <c r="D47" s="46" t="s">
        <v>125</v>
      </c>
      <c r="E47" s="7">
        <v>1101</v>
      </c>
      <c r="F47" s="7">
        <v>6200502190</v>
      </c>
      <c r="G47" s="7">
        <v>622</v>
      </c>
      <c r="H47" s="47">
        <f t="shared" si="2"/>
        <v>15377.6</v>
      </c>
      <c r="I47" s="48">
        <v>0</v>
      </c>
      <c r="J47" s="48">
        <v>0</v>
      </c>
      <c r="K47" s="48">
        <v>0</v>
      </c>
      <c r="L47" s="48">
        <v>0</v>
      </c>
      <c r="M47" s="48">
        <v>1188</v>
      </c>
      <c r="N47" s="47">
        <f>'приложение 3'!J150</f>
        <v>2641.6</v>
      </c>
      <c r="O47" s="48">
        <f>'приложение 3'!K150</f>
        <v>11548</v>
      </c>
      <c r="P47" s="47">
        <f>'приложение 3'!L146</f>
        <v>0</v>
      </c>
      <c r="Q47" s="48">
        <f>'приложение 3'!M146</f>
        <v>0</v>
      </c>
      <c r="R47" s="47">
        <f>'приложение 3'!N146</f>
        <v>0</v>
      </c>
      <c r="S47" s="47">
        <f>'приложение 3'!O146</f>
        <v>0</v>
      </c>
      <c r="T47" s="47">
        <f>'приложение 3'!P146</f>
        <v>0</v>
      </c>
      <c r="U47" s="47">
        <f>'приложение 3'!Q146</f>
        <v>0</v>
      </c>
      <c r="V47" s="47">
        <f>'приложение 3'!R146</f>
        <v>0</v>
      </c>
      <c r="W47" s="47">
        <f>'приложение 3'!S146</f>
        <v>0</v>
      </c>
      <c r="X47" s="47">
        <f>'приложение 3'!T146</f>
        <v>0</v>
      </c>
    </row>
    <row r="48" spans="1:24" x14ac:dyDescent="0.25">
      <c r="A48" s="54" t="s">
        <v>78</v>
      </c>
      <c r="B48" s="28" t="s">
        <v>111</v>
      </c>
      <c r="C48" s="28" t="s">
        <v>89</v>
      </c>
      <c r="D48" s="46" t="s">
        <v>125</v>
      </c>
      <c r="E48" s="7">
        <v>1102</v>
      </c>
      <c r="F48" s="7">
        <v>6200502230</v>
      </c>
      <c r="G48" s="7">
        <v>622</v>
      </c>
      <c r="H48" s="47">
        <f t="shared" si="2"/>
        <v>12694.7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7">
        <f>'приложение 3'!J155</f>
        <v>1146.7</v>
      </c>
      <c r="O48" s="48">
        <f>'приложение 3'!K155</f>
        <v>11548</v>
      </c>
      <c r="P48" s="47">
        <f>'приложение 3'!L147</f>
        <v>0</v>
      </c>
      <c r="Q48" s="48">
        <f>'приложение 3'!M147</f>
        <v>0</v>
      </c>
      <c r="R48" s="47">
        <f>'приложение 3'!N147</f>
        <v>0</v>
      </c>
      <c r="S48" s="47">
        <f>'приложение 3'!O147</f>
        <v>0</v>
      </c>
      <c r="T48" s="47">
        <f>'приложение 3'!P147</f>
        <v>0</v>
      </c>
      <c r="U48" s="47">
        <f>'приложение 3'!Q147</f>
        <v>0</v>
      </c>
      <c r="V48" s="47">
        <f>'приложение 3'!R147</f>
        <v>0</v>
      </c>
      <c r="W48" s="47">
        <f>'приложение 3'!S147</f>
        <v>0</v>
      </c>
      <c r="X48" s="47">
        <f>'приложение 3'!T147</f>
        <v>0</v>
      </c>
    </row>
    <row r="49" spans="1:24" ht="45" x14ac:dyDescent="0.25">
      <c r="A49" s="54" t="s">
        <v>132</v>
      </c>
      <c r="B49" s="28" t="s">
        <v>133</v>
      </c>
      <c r="C49" s="28" t="s">
        <v>89</v>
      </c>
      <c r="D49" s="46" t="s">
        <v>125</v>
      </c>
      <c r="E49" s="7">
        <v>1102</v>
      </c>
      <c r="F49" s="7">
        <v>6200502150</v>
      </c>
      <c r="G49" s="7">
        <v>622</v>
      </c>
      <c r="H49" s="47">
        <f t="shared" si="2"/>
        <v>12456.5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7">
        <f>'приложение 3'!J160</f>
        <v>908.5</v>
      </c>
      <c r="O49" s="48">
        <f>'приложение 3'!K160</f>
        <v>11548</v>
      </c>
      <c r="P49" s="47">
        <f>'приложение 3'!L148</f>
        <v>0</v>
      </c>
      <c r="Q49" s="48">
        <f>'приложение 3'!M148</f>
        <v>0</v>
      </c>
      <c r="R49" s="47">
        <f>'приложение 3'!N148</f>
        <v>0</v>
      </c>
      <c r="S49" s="47">
        <f>'приложение 3'!O148</f>
        <v>0</v>
      </c>
      <c r="T49" s="47">
        <f>'приложение 3'!P148</f>
        <v>0</v>
      </c>
      <c r="U49" s="47">
        <f>'приложение 3'!Q148</f>
        <v>0</v>
      </c>
      <c r="V49" s="47">
        <f>'приложение 3'!R148</f>
        <v>0</v>
      </c>
      <c r="W49" s="47">
        <f>'приложение 3'!S148</f>
        <v>0</v>
      </c>
      <c r="X49" s="47">
        <f>'приложение 3'!T148</f>
        <v>0</v>
      </c>
    </row>
    <row r="50" spans="1:24" ht="45" x14ac:dyDescent="0.25">
      <c r="A50" s="54" t="s">
        <v>136</v>
      </c>
      <c r="B50" s="28" t="s">
        <v>195</v>
      </c>
      <c r="C50" s="28" t="s">
        <v>89</v>
      </c>
      <c r="D50" s="46" t="s">
        <v>125</v>
      </c>
      <c r="E50" s="7">
        <v>1102</v>
      </c>
      <c r="F50" s="7">
        <v>6200502300</v>
      </c>
      <c r="G50" s="7">
        <v>622</v>
      </c>
      <c r="H50" s="47">
        <f t="shared" si="2"/>
        <v>8567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f>'приложение 3'!K165</f>
        <v>8567</v>
      </c>
      <c r="P50" s="47">
        <f>'приложение 3'!L149</f>
        <v>0</v>
      </c>
      <c r="Q50" s="48">
        <f>'приложение 3'!M149</f>
        <v>0</v>
      </c>
      <c r="R50" s="47">
        <f>'приложение 3'!N149</f>
        <v>0</v>
      </c>
      <c r="S50" s="47">
        <f>'приложение 3'!O149</f>
        <v>0</v>
      </c>
      <c r="T50" s="47">
        <f>'приложение 3'!P149</f>
        <v>0</v>
      </c>
      <c r="U50" s="47">
        <f>'приложение 3'!Q149</f>
        <v>0</v>
      </c>
      <c r="V50" s="47">
        <f>'приложение 3'!R149</f>
        <v>0</v>
      </c>
      <c r="W50" s="47">
        <f>'приложение 3'!S149</f>
        <v>0</v>
      </c>
      <c r="X50" s="47">
        <f>'приложение 3'!T149</f>
        <v>0</v>
      </c>
    </row>
    <row r="51" spans="1:24" ht="45" x14ac:dyDescent="0.25">
      <c r="A51" s="54" t="s">
        <v>137</v>
      </c>
      <c r="B51" s="51" t="s">
        <v>146</v>
      </c>
      <c r="C51" s="28" t="s">
        <v>89</v>
      </c>
      <c r="D51" s="46" t="s">
        <v>125</v>
      </c>
      <c r="E51" s="7">
        <v>1102</v>
      </c>
      <c r="F51" s="7">
        <v>6200500501</v>
      </c>
      <c r="G51" s="7">
        <v>622</v>
      </c>
      <c r="H51" s="47">
        <f t="shared" si="2"/>
        <v>1431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1431</v>
      </c>
      <c r="P51" s="47">
        <f>'приложение 3'!L150</f>
        <v>0</v>
      </c>
      <c r="Q51" s="48">
        <f>'приложение 3'!M150</f>
        <v>0</v>
      </c>
      <c r="R51" s="47">
        <f>'приложение 3'!N150</f>
        <v>0</v>
      </c>
      <c r="S51" s="47">
        <f>'приложение 3'!O150</f>
        <v>0</v>
      </c>
      <c r="T51" s="47">
        <f>'приложение 3'!P150</f>
        <v>0</v>
      </c>
      <c r="U51" s="47">
        <f>'приложение 3'!Q150</f>
        <v>0</v>
      </c>
      <c r="V51" s="47">
        <f>'приложение 3'!R150</f>
        <v>0</v>
      </c>
      <c r="W51" s="47">
        <f>'приложение 3'!S150</f>
        <v>0</v>
      </c>
      <c r="X51" s="47">
        <f>'приложение 3'!T150</f>
        <v>0</v>
      </c>
    </row>
    <row r="52" spans="1:24" ht="45" x14ac:dyDescent="0.25">
      <c r="A52" s="54" t="s">
        <v>152</v>
      </c>
      <c r="B52" s="51" t="s">
        <v>153</v>
      </c>
      <c r="C52" s="28" t="s">
        <v>89</v>
      </c>
      <c r="D52" s="46" t="s">
        <v>125</v>
      </c>
      <c r="E52" s="7">
        <v>1102</v>
      </c>
      <c r="F52" s="7">
        <v>6200502250</v>
      </c>
      <c r="G52" s="7">
        <v>622</v>
      </c>
      <c r="H52" s="47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5141</v>
      </c>
      <c r="P52" s="47">
        <f>'приложение 3'!L151</f>
        <v>0</v>
      </c>
      <c r="Q52" s="48">
        <f>'приложение 3'!M151</f>
        <v>0</v>
      </c>
      <c r="R52" s="47">
        <f>'приложение 3'!N151</f>
        <v>0</v>
      </c>
      <c r="S52" s="47">
        <f>'приложение 3'!O151</f>
        <v>0</v>
      </c>
      <c r="T52" s="47">
        <f>'приложение 3'!P151</f>
        <v>0</v>
      </c>
      <c r="U52" s="47">
        <f>'приложение 3'!Q151</f>
        <v>0</v>
      </c>
      <c r="V52" s="47">
        <f>'приложение 3'!R151</f>
        <v>0</v>
      </c>
      <c r="W52" s="47">
        <f>'приложение 3'!S151</f>
        <v>0</v>
      </c>
      <c r="X52" s="47">
        <f>'приложение 3'!T151</f>
        <v>0</v>
      </c>
    </row>
    <row r="53" spans="1:24" ht="30" x14ac:dyDescent="0.25">
      <c r="A53" s="54" t="s">
        <v>158</v>
      </c>
      <c r="B53" s="51" t="s">
        <v>159</v>
      </c>
      <c r="C53" s="28" t="s">
        <v>340</v>
      </c>
      <c r="D53" s="46" t="s">
        <v>125</v>
      </c>
      <c r="E53" s="7">
        <v>1102</v>
      </c>
      <c r="F53" s="7">
        <v>6200502210</v>
      </c>
      <c r="G53" s="7">
        <v>622</v>
      </c>
      <c r="H53" s="47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7">
        <v>1746</v>
      </c>
      <c r="Q53" s="48">
        <v>1283.7</v>
      </c>
      <c r="R53" s="47">
        <f>'приложение 3'!N180</f>
        <v>24663.67</v>
      </c>
      <c r="S53" s="47">
        <f>'приложение 3'!O152</f>
        <v>0</v>
      </c>
      <c r="T53" s="47">
        <f>'приложение 3'!P152</f>
        <v>0</v>
      </c>
      <c r="U53" s="47">
        <f>'приложение 3'!Q152</f>
        <v>0</v>
      </c>
      <c r="V53" s="47">
        <f>'приложение 3'!R152</f>
        <v>0</v>
      </c>
      <c r="W53" s="47">
        <f>'приложение 3'!S152</f>
        <v>0</v>
      </c>
      <c r="X53" s="47">
        <f>'приложение 3'!T152</f>
        <v>0</v>
      </c>
    </row>
    <row r="54" spans="1:24" ht="45" x14ac:dyDescent="0.25">
      <c r="A54" s="54" t="s">
        <v>166</v>
      </c>
      <c r="B54" s="51" t="s">
        <v>167</v>
      </c>
      <c r="C54" s="28" t="s">
        <v>178</v>
      </c>
      <c r="D54" s="46" t="s">
        <v>125</v>
      </c>
      <c r="E54" s="37">
        <v>1101.1103000000001</v>
      </c>
      <c r="F54" s="37">
        <v>6200502330</v>
      </c>
      <c r="G54" s="37">
        <v>622</v>
      </c>
      <c r="H54" s="47">
        <f>Q54+R54+S54</f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7">
        <v>0</v>
      </c>
      <c r="O54" s="48">
        <v>0</v>
      </c>
      <c r="P54" s="47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</row>
    <row r="55" spans="1:24" ht="57" x14ac:dyDescent="0.25">
      <c r="A55" s="38" t="s">
        <v>63</v>
      </c>
      <c r="B55" s="39" t="s">
        <v>40</v>
      </c>
      <c r="C55" s="55" t="s">
        <v>95</v>
      </c>
      <c r="D55" s="38" t="s">
        <v>126</v>
      </c>
      <c r="E55" s="38" t="s">
        <v>134</v>
      </c>
      <c r="F55" s="40"/>
      <c r="G55" s="40">
        <v>600</v>
      </c>
      <c r="H55" s="47">
        <f>SUM(I55:S55)</f>
        <v>357.4</v>
      </c>
      <c r="I55" s="44">
        <v>0</v>
      </c>
      <c r="J55" s="44">
        <v>180</v>
      </c>
      <c r="K55" s="44">
        <v>177.4</v>
      </c>
      <c r="L55" s="44">
        <v>0</v>
      </c>
      <c r="M55" s="44">
        <v>0</v>
      </c>
      <c r="N55" s="43">
        <f>'приложение 3'!J170</f>
        <v>0</v>
      </c>
      <c r="O55" s="44">
        <f>'приложение 3'!K190</f>
        <v>0</v>
      </c>
      <c r="P55" s="43">
        <f>'приложение 3'!L170</f>
        <v>0</v>
      </c>
      <c r="Q55" s="44">
        <f>'приложение 3'!M170</f>
        <v>0</v>
      </c>
      <c r="R55" s="43">
        <f>'приложение 3'!N170</f>
        <v>0</v>
      </c>
      <c r="S55" s="43">
        <f>'приложение 3'!O170</f>
        <v>0</v>
      </c>
      <c r="T55" s="43">
        <v>0</v>
      </c>
      <c r="U55" s="43">
        <v>0</v>
      </c>
      <c r="V55" s="43">
        <v>0</v>
      </c>
      <c r="W55" s="43">
        <v>0</v>
      </c>
      <c r="X55" s="43">
        <v>0</v>
      </c>
    </row>
    <row r="56" spans="1:24" ht="60" x14ac:dyDescent="0.25">
      <c r="A56" s="46" t="s">
        <v>64</v>
      </c>
      <c r="B56" s="28" t="s">
        <v>23</v>
      </c>
      <c r="C56" s="49" t="s">
        <v>95</v>
      </c>
      <c r="D56" s="46" t="s">
        <v>126</v>
      </c>
      <c r="E56" s="7">
        <v>702</v>
      </c>
      <c r="F56" s="7" t="s">
        <v>112</v>
      </c>
      <c r="G56" s="7">
        <v>600</v>
      </c>
      <c r="H56" s="47">
        <f>SUM(I56:S56)</f>
        <v>357.4</v>
      </c>
      <c r="I56" s="48">
        <v>0</v>
      </c>
      <c r="J56" s="48">
        <v>180</v>
      </c>
      <c r="K56" s="48">
        <v>177.4</v>
      </c>
      <c r="L56" s="48">
        <v>0</v>
      </c>
      <c r="M56" s="48">
        <v>0</v>
      </c>
      <c r="N56" s="47">
        <f>'приложение 3'!J195</f>
        <v>0</v>
      </c>
      <c r="O56" s="48">
        <f>'приложение 3'!K195</f>
        <v>0</v>
      </c>
      <c r="P56" s="47">
        <f>'приложение 3'!L195</f>
        <v>0</v>
      </c>
      <c r="Q56" s="48">
        <f>'приложение 3'!M195</f>
        <v>0</v>
      </c>
      <c r="R56" s="47">
        <f>'приложение 3'!N195</f>
        <v>0</v>
      </c>
      <c r="S56" s="47">
        <f>'приложение 3'!O195</f>
        <v>0</v>
      </c>
      <c r="T56" s="47">
        <v>0</v>
      </c>
      <c r="U56" s="47">
        <v>0</v>
      </c>
      <c r="V56" s="47">
        <v>0</v>
      </c>
      <c r="W56" s="47">
        <v>0</v>
      </c>
      <c r="X56" s="47">
        <v>0</v>
      </c>
    </row>
    <row r="57" spans="1:24" ht="57" x14ac:dyDescent="0.25">
      <c r="A57" s="38" t="s">
        <v>124</v>
      </c>
      <c r="B57" s="39" t="s">
        <v>41</v>
      </c>
      <c r="C57" s="55" t="s">
        <v>95</v>
      </c>
      <c r="D57" s="38" t="s">
        <v>126</v>
      </c>
      <c r="E57" s="40">
        <v>702</v>
      </c>
      <c r="F57" s="40"/>
      <c r="G57" s="40">
        <v>600</v>
      </c>
      <c r="H57" s="43">
        <v>21</v>
      </c>
      <c r="I57" s="44">
        <v>0</v>
      </c>
      <c r="J57" s="44">
        <v>21</v>
      </c>
      <c r="K57" s="44">
        <v>0</v>
      </c>
      <c r="L57" s="44">
        <v>0</v>
      </c>
      <c r="M57" s="44">
        <v>0</v>
      </c>
      <c r="N57" s="43">
        <f>'приложение 3'!J200</f>
        <v>0</v>
      </c>
      <c r="O57" s="44">
        <f>'приложение 3'!K200</f>
        <v>0</v>
      </c>
      <c r="P57" s="43">
        <f>'приложение 3'!L200</f>
        <v>0</v>
      </c>
      <c r="Q57" s="44">
        <f>'приложение 3'!M200</f>
        <v>0</v>
      </c>
      <c r="R57" s="43">
        <f>'приложение 3'!N200</f>
        <v>0</v>
      </c>
      <c r="S57" s="43">
        <f>'приложение 3'!O200</f>
        <v>0</v>
      </c>
      <c r="T57" s="47">
        <v>0</v>
      </c>
      <c r="U57" s="47">
        <v>0</v>
      </c>
      <c r="V57" s="47">
        <v>0</v>
      </c>
      <c r="W57" s="47">
        <v>0</v>
      </c>
      <c r="X57" s="47">
        <v>0</v>
      </c>
    </row>
    <row r="58" spans="1:24" ht="45" x14ac:dyDescent="0.25">
      <c r="A58" s="46" t="s">
        <v>65</v>
      </c>
      <c r="B58" s="28" t="s">
        <v>42</v>
      </c>
      <c r="C58" s="28" t="s">
        <v>95</v>
      </c>
      <c r="D58" s="46" t="s">
        <v>126</v>
      </c>
      <c r="E58" s="7">
        <v>702</v>
      </c>
      <c r="F58" s="7" t="s">
        <v>113</v>
      </c>
      <c r="G58" s="7">
        <v>600</v>
      </c>
      <c r="H58" s="47">
        <v>21</v>
      </c>
      <c r="I58" s="48">
        <v>0</v>
      </c>
      <c r="J58" s="48">
        <v>21</v>
      </c>
      <c r="K58" s="48">
        <v>0</v>
      </c>
      <c r="L58" s="48">
        <v>0</v>
      </c>
      <c r="M58" s="48">
        <v>0</v>
      </c>
      <c r="N58" s="47">
        <f>'приложение 3'!J205</f>
        <v>0</v>
      </c>
      <c r="O58" s="48">
        <f>'приложение 3'!K205</f>
        <v>0</v>
      </c>
      <c r="P58" s="47">
        <f>'приложение 3'!L205</f>
        <v>0</v>
      </c>
      <c r="Q58" s="48">
        <f>'приложение 3'!M205</f>
        <v>0</v>
      </c>
      <c r="R58" s="47">
        <f>'приложение 3'!N205</f>
        <v>0</v>
      </c>
      <c r="S58" s="47">
        <f>'приложение 3'!O205</f>
        <v>0</v>
      </c>
      <c r="T58" s="47">
        <v>0</v>
      </c>
      <c r="U58" s="47">
        <v>0</v>
      </c>
      <c r="V58" s="47">
        <v>0</v>
      </c>
      <c r="W58" s="47">
        <v>0</v>
      </c>
      <c r="X58" s="47">
        <v>0</v>
      </c>
    </row>
    <row r="59" spans="1:24" ht="71.25" x14ac:dyDescent="0.25">
      <c r="A59" s="38" t="s">
        <v>66</v>
      </c>
      <c r="B59" s="39" t="s">
        <v>43</v>
      </c>
      <c r="C59" s="39" t="s">
        <v>89</v>
      </c>
      <c r="D59" s="38" t="s">
        <v>126</v>
      </c>
      <c r="E59" s="40">
        <v>1102</v>
      </c>
      <c r="F59" s="40"/>
      <c r="G59" s="40">
        <v>600</v>
      </c>
      <c r="H59" s="43">
        <v>3200</v>
      </c>
      <c r="I59" s="44">
        <v>0</v>
      </c>
      <c r="J59" s="44">
        <v>1100</v>
      </c>
      <c r="K59" s="44">
        <v>2100</v>
      </c>
      <c r="L59" s="44">
        <v>0</v>
      </c>
      <c r="M59" s="44">
        <v>0</v>
      </c>
      <c r="N59" s="43">
        <f>'приложение 3'!J210</f>
        <v>0</v>
      </c>
      <c r="O59" s="44">
        <f>'приложение 3'!K210</f>
        <v>0</v>
      </c>
      <c r="P59" s="43">
        <f>'приложение 3'!L210</f>
        <v>0</v>
      </c>
      <c r="Q59" s="44">
        <f>'приложение 3'!M210</f>
        <v>0</v>
      </c>
      <c r="R59" s="43">
        <f>'приложение 3'!N210</f>
        <v>0</v>
      </c>
      <c r="S59" s="43">
        <f>'приложение 3'!O210</f>
        <v>0</v>
      </c>
      <c r="T59" s="47">
        <v>0</v>
      </c>
      <c r="U59" s="47">
        <v>0</v>
      </c>
      <c r="V59" s="47">
        <v>0</v>
      </c>
      <c r="W59" s="47">
        <v>0</v>
      </c>
      <c r="X59" s="47">
        <v>0</v>
      </c>
    </row>
    <row r="60" spans="1:24" ht="60" x14ac:dyDescent="0.25">
      <c r="A60" s="46" t="s">
        <v>67</v>
      </c>
      <c r="B60" s="28" t="s">
        <v>44</v>
      </c>
      <c r="C60" s="28" t="s">
        <v>89</v>
      </c>
      <c r="D60" s="46" t="s">
        <v>125</v>
      </c>
      <c r="E60" s="7">
        <v>1102</v>
      </c>
      <c r="F60" s="7">
        <v>6200802130</v>
      </c>
      <c r="G60" s="7">
        <v>600</v>
      </c>
      <c r="H60" s="47">
        <v>3200</v>
      </c>
      <c r="I60" s="48">
        <v>0</v>
      </c>
      <c r="J60" s="48">
        <v>1100</v>
      </c>
      <c r="K60" s="48">
        <v>2100</v>
      </c>
      <c r="L60" s="48">
        <v>0</v>
      </c>
      <c r="M60" s="48">
        <v>0</v>
      </c>
      <c r="N60" s="47">
        <f>'приложение 3'!J215</f>
        <v>0</v>
      </c>
      <c r="O60" s="48">
        <f>'приложение 3'!K215</f>
        <v>0</v>
      </c>
      <c r="P60" s="47">
        <f>'приложение 3'!L215</f>
        <v>0</v>
      </c>
      <c r="Q60" s="48">
        <f>'приложение 3'!M215</f>
        <v>0</v>
      </c>
      <c r="R60" s="47">
        <f>'приложение 3'!N215</f>
        <v>0</v>
      </c>
      <c r="S60" s="47">
        <f>'приложение 3'!O215</f>
        <v>0</v>
      </c>
      <c r="T60" s="47">
        <v>0</v>
      </c>
      <c r="U60" s="47">
        <v>0</v>
      </c>
      <c r="V60" s="47">
        <v>0</v>
      </c>
      <c r="W60" s="47">
        <v>0</v>
      </c>
      <c r="X60" s="47">
        <v>0</v>
      </c>
    </row>
    <row r="61" spans="1:24" ht="85.5" x14ac:dyDescent="0.25">
      <c r="A61" s="38" t="s">
        <v>68</v>
      </c>
      <c r="B61" s="39" t="s">
        <v>114</v>
      </c>
      <c r="C61" s="39" t="s">
        <v>196</v>
      </c>
      <c r="D61" s="38" t="s">
        <v>125</v>
      </c>
      <c r="E61" s="40">
        <v>1101</v>
      </c>
      <c r="F61" s="40"/>
      <c r="G61" s="40">
        <v>600</v>
      </c>
      <c r="H61" s="43">
        <v>39.299999999999997</v>
      </c>
      <c r="I61" s="44">
        <v>0</v>
      </c>
      <c r="J61" s="44">
        <v>0</v>
      </c>
      <c r="K61" s="44">
        <v>0</v>
      </c>
      <c r="L61" s="44">
        <v>39.299999999999997</v>
      </c>
      <c r="M61" s="44">
        <v>0</v>
      </c>
      <c r="N61" s="43">
        <f>'приложение 3'!J220</f>
        <v>0</v>
      </c>
      <c r="O61" s="44">
        <f>'приложение 3'!K220</f>
        <v>0</v>
      </c>
      <c r="P61" s="43">
        <f>'приложение 3'!L220</f>
        <v>0</v>
      </c>
      <c r="Q61" s="44">
        <f>'приложение 3'!M220</f>
        <v>0</v>
      </c>
      <c r="R61" s="43">
        <f>'приложение 3'!N220</f>
        <v>0</v>
      </c>
      <c r="S61" s="43">
        <f>'приложение 3'!O220</f>
        <v>0</v>
      </c>
      <c r="T61" s="47">
        <v>0</v>
      </c>
      <c r="U61" s="47">
        <v>0</v>
      </c>
      <c r="V61" s="47">
        <v>0</v>
      </c>
      <c r="W61" s="47">
        <v>0</v>
      </c>
      <c r="X61" s="47">
        <v>0</v>
      </c>
    </row>
    <row r="62" spans="1:24" ht="75" x14ac:dyDescent="0.25">
      <c r="A62" s="46" t="s">
        <v>69</v>
      </c>
      <c r="B62" s="28" t="s">
        <v>46</v>
      </c>
      <c r="C62" s="28" t="s">
        <v>196</v>
      </c>
      <c r="D62" s="46" t="s">
        <v>125</v>
      </c>
      <c r="E62" s="7">
        <v>1101</v>
      </c>
      <c r="F62" s="7">
        <v>6200902170</v>
      </c>
      <c r="G62" s="7">
        <v>622</v>
      </c>
      <c r="H62" s="47">
        <v>39.299999999999997</v>
      </c>
      <c r="I62" s="48">
        <v>0</v>
      </c>
      <c r="J62" s="48">
        <v>0</v>
      </c>
      <c r="K62" s="48">
        <v>0</v>
      </c>
      <c r="L62" s="48">
        <v>39.299999999999997</v>
      </c>
      <c r="M62" s="48">
        <v>0</v>
      </c>
      <c r="N62" s="47">
        <f>'приложение 3'!J225</f>
        <v>0</v>
      </c>
      <c r="O62" s="48">
        <f>'приложение 3'!K225</f>
        <v>0</v>
      </c>
      <c r="P62" s="47">
        <f>'приложение 3'!L225</f>
        <v>0</v>
      </c>
      <c r="Q62" s="48">
        <f>'приложение 3'!M225</f>
        <v>0</v>
      </c>
      <c r="R62" s="47">
        <f>'приложение 3'!N225</f>
        <v>0</v>
      </c>
      <c r="S62" s="47">
        <f>'приложение 3'!O225</f>
        <v>0</v>
      </c>
      <c r="T62" s="47">
        <v>0</v>
      </c>
      <c r="U62" s="47">
        <v>0</v>
      </c>
      <c r="V62" s="47">
        <v>0</v>
      </c>
      <c r="W62" s="47">
        <v>0</v>
      </c>
      <c r="X62" s="47">
        <v>0</v>
      </c>
    </row>
    <row r="63" spans="1:24" ht="42.75" x14ac:dyDescent="0.25">
      <c r="A63" s="38" t="s">
        <v>70</v>
      </c>
      <c r="B63" s="39" t="s">
        <v>115</v>
      </c>
      <c r="C63" s="39" t="s">
        <v>196</v>
      </c>
      <c r="D63" s="38" t="s">
        <v>125</v>
      </c>
      <c r="E63" s="40">
        <v>1101</v>
      </c>
      <c r="F63" s="40"/>
      <c r="G63" s="40">
        <v>600</v>
      </c>
      <c r="H63" s="43">
        <f>SUM(I63:S63)</f>
        <v>1522.7413900000001</v>
      </c>
      <c r="I63" s="44">
        <v>0</v>
      </c>
      <c r="J63" s="44">
        <v>0</v>
      </c>
      <c r="K63" s="44">
        <v>0</v>
      </c>
      <c r="L63" s="44">
        <v>0</v>
      </c>
      <c r="M63" s="44">
        <v>16.2</v>
      </c>
      <c r="N63" s="43">
        <f>'приложение 3'!J230</f>
        <v>1338.9</v>
      </c>
      <c r="O63" s="44">
        <f>'приложение 3'!K230</f>
        <v>57</v>
      </c>
      <c r="P63" s="43">
        <f>'приложение 3'!L230</f>
        <v>46.631390000000003</v>
      </c>
      <c r="Q63" s="44">
        <f>'приложение 3'!M230</f>
        <v>34.08</v>
      </c>
      <c r="R63" s="43">
        <f>'приложение 3'!N230</f>
        <v>29.93</v>
      </c>
      <c r="S63" s="43">
        <f>'приложение 3'!O230</f>
        <v>0</v>
      </c>
      <c r="T63" s="47">
        <v>0</v>
      </c>
      <c r="U63" s="47">
        <v>0</v>
      </c>
      <c r="V63" s="47">
        <v>0</v>
      </c>
      <c r="W63" s="47">
        <v>0</v>
      </c>
      <c r="X63" s="47">
        <v>0</v>
      </c>
    </row>
    <row r="64" spans="1:24" ht="60" x14ac:dyDescent="0.25">
      <c r="A64" s="46" t="s">
        <v>71</v>
      </c>
      <c r="B64" s="28" t="s">
        <v>333</v>
      </c>
      <c r="C64" s="28" t="s">
        <v>196</v>
      </c>
      <c r="D64" s="46" t="s">
        <v>125</v>
      </c>
      <c r="E64" s="7">
        <v>1101.1103000000001</v>
      </c>
      <c r="F64" s="7" t="s">
        <v>116</v>
      </c>
      <c r="G64" s="7">
        <v>622</v>
      </c>
      <c r="H64" s="43">
        <f>SUM(I64:S64)</f>
        <v>252.34138999999999</v>
      </c>
      <c r="I64" s="48">
        <v>0</v>
      </c>
      <c r="J64" s="48">
        <v>0</v>
      </c>
      <c r="K64" s="48">
        <v>0</v>
      </c>
      <c r="L64" s="48">
        <v>0</v>
      </c>
      <c r="M64" s="48">
        <v>16.2</v>
      </c>
      <c r="N64" s="47">
        <f>'приложение 3'!J235</f>
        <v>68.5</v>
      </c>
      <c r="O64" s="48">
        <f>'приложение 3'!K235</f>
        <v>57</v>
      </c>
      <c r="P64" s="47">
        <f>'приложение 3'!L235</f>
        <v>46.631390000000003</v>
      </c>
      <c r="Q64" s="48">
        <f>'приложение 3'!M235</f>
        <v>34.08</v>
      </c>
      <c r="R64" s="47">
        <f>'приложение 3'!N235</f>
        <v>29.93</v>
      </c>
      <c r="S64" s="47">
        <f>'приложение 3'!O235</f>
        <v>0</v>
      </c>
      <c r="T64" s="47">
        <v>0</v>
      </c>
      <c r="U64" s="47">
        <v>0</v>
      </c>
      <c r="V64" s="47">
        <v>0</v>
      </c>
      <c r="W64" s="47">
        <v>0</v>
      </c>
      <c r="X64" s="47">
        <v>0</v>
      </c>
    </row>
    <row r="65" spans="1:24" ht="60" x14ac:dyDescent="0.25">
      <c r="A65" s="46" t="s">
        <v>72</v>
      </c>
      <c r="B65" s="28" t="s">
        <v>48</v>
      </c>
      <c r="C65" s="28" t="s">
        <v>196</v>
      </c>
      <c r="D65" s="46" t="s">
        <v>125</v>
      </c>
      <c r="E65" s="7">
        <v>1101</v>
      </c>
      <c r="F65" s="7" t="s">
        <v>117</v>
      </c>
      <c r="G65" s="7">
        <v>622</v>
      </c>
      <c r="H65" s="43">
        <f t="shared" ref="H65" si="3">SUM(I65:S65)</f>
        <v>1270.4000000000001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7">
        <f>'приложение 3'!J240</f>
        <v>1270.4000000000001</v>
      </c>
      <c r="O65" s="48">
        <f>'приложение 3'!K240</f>
        <v>0</v>
      </c>
      <c r="P65" s="47">
        <f>'приложение 3'!L240</f>
        <v>0</v>
      </c>
      <c r="Q65" s="48">
        <f>'приложение 3'!M240</f>
        <v>0</v>
      </c>
      <c r="R65" s="47">
        <f>'приложение 3'!N240</f>
        <v>0</v>
      </c>
      <c r="S65" s="47">
        <f>'приложение 3'!O240</f>
        <v>0</v>
      </c>
      <c r="T65" s="47">
        <v>0</v>
      </c>
      <c r="U65" s="47">
        <v>0</v>
      </c>
      <c r="V65" s="47">
        <v>0</v>
      </c>
      <c r="W65" s="47">
        <v>0</v>
      </c>
      <c r="X65" s="47">
        <v>0</v>
      </c>
    </row>
    <row r="66" spans="1:24" ht="71.25" x14ac:dyDescent="0.25">
      <c r="A66" s="38" t="s">
        <v>74</v>
      </c>
      <c r="B66" s="39" t="s">
        <v>76</v>
      </c>
      <c r="C66" s="39" t="s">
        <v>118</v>
      </c>
      <c r="D66" s="38" t="s">
        <v>125</v>
      </c>
      <c r="E66" s="40">
        <v>1101</v>
      </c>
      <c r="F66" s="40">
        <v>6201102220</v>
      </c>
      <c r="G66" s="40">
        <v>600</v>
      </c>
      <c r="H66" s="43">
        <v>738.2</v>
      </c>
      <c r="I66" s="44">
        <v>0</v>
      </c>
      <c r="J66" s="44">
        <v>0</v>
      </c>
      <c r="K66" s="44">
        <v>0</v>
      </c>
      <c r="L66" s="44">
        <v>0</v>
      </c>
      <c r="M66" s="44">
        <v>738.2</v>
      </c>
      <c r="N66" s="43">
        <f>'приложение 3'!J245</f>
        <v>0</v>
      </c>
      <c r="O66" s="44">
        <f>'приложение 3'!K245</f>
        <v>0</v>
      </c>
      <c r="P66" s="43">
        <f>'приложение 3'!L245</f>
        <v>0</v>
      </c>
      <c r="Q66" s="44">
        <f>'приложение 3'!M245</f>
        <v>0</v>
      </c>
      <c r="R66" s="43">
        <f>'приложение 3'!N245</f>
        <v>0</v>
      </c>
      <c r="S66" s="43">
        <f>'приложение 3'!O245</f>
        <v>0</v>
      </c>
      <c r="T66" s="47">
        <v>0</v>
      </c>
      <c r="U66" s="47">
        <v>0</v>
      </c>
      <c r="V66" s="47">
        <v>0</v>
      </c>
      <c r="W66" s="47">
        <v>0</v>
      </c>
      <c r="X66" s="47">
        <v>0</v>
      </c>
    </row>
    <row r="67" spans="1:24" ht="45" x14ac:dyDescent="0.25">
      <c r="A67" s="46" t="s">
        <v>75</v>
      </c>
      <c r="B67" s="28" t="s">
        <v>77</v>
      </c>
      <c r="C67" s="28" t="s">
        <v>118</v>
      </c>
      <c r="D67" s="46" t="s">
        <v>125</v>
      </c>
      <c r="E67" s="7">
        <v>1101</v>
      </c>
      <c r="F67" s="7">
        <v>6201102220</v>
      </c>
      <c r="G67" s="7">
        <v>600</v>
      </c>
      <c r="H67" s="47">
        <v>738.2</v>
      </c>
      <c r="I67" s="48">
        <v>0</v>
      </c>
      <c r="J67" s="48">
        <v>0</v>
      </c>
      <c r="K67" s="48">
        <v>0</v>
      </c>
      <c r="L67" s="48">
        <v>0</v>
      </c>
      <c r="M67" s="48">
        <v>738.2</v>
      </c>
      <c r="N67" s="47">
        <f>'приложение 3'!J250</f>
        <v>0</v>
      </c>
      <c r="O67" s="48">
        <f>'приложение 3'!K250</f>
        <v>0</v>
      </c>
      <c r="P67" s="47">
        <f>'приложение 3'!L250</f>
        <v>0</v>
      </c>
      <c r="Q67" s="48">
        <f>'приложение 3'!M250</f>
        <v>0</v>
      </c>
      <c r="R67" s="47">
        <f>'приложение 3'!N250</f>
        <v>0</v>
      </c>
      <c r="S67" s="47">
        <f>'приложение 3'!O250</f>
        <v>0</v>
      </c>
      <c r="T67" s="47">
        <v>0</v>
      </c>
      <c r="U67" s="47">
        <v>0</v>
      </c>
      <c r="V67" s="47">
        <v>0</v>
      </c>
      <c r="W67" s="47">
        <v>0</v>
      </c>
      <c r="X67" s="47">
        <v>0</v>
      </c>
    </row>
  </sheetData>
  <mergeCells count="43">
    <mergeCell ref="A42:A43"/>
    <mergeCell ref="B42:B43"/>
    <mergeCell ref="A44:A45"/>
    <mergeCell ref="B44:B45"/>
    <mergeCell ref="C27:C30"/>
    <mergeCell ref="A27:A30"/>
    <mergeCell ref="B27:B30"/>
    <mergeCell ref="A40:A41"/>
    <mergeCell ref="B40:B41"/>
    <mergeCell ref="C40:C41"/>
    <mergeCell ref="A17:A18"/>
    <mergeCell ref="B17:B18"/>
    <mergeCell ref="A14:A16"/>
    <mergeCell ref="B14:B16"/>
    <mergeCell ref="A9:A11"/>
    <mergeCell ref="B9:B11"/>
    <mergeCell ref="K10:K11"/>
    <mergeCell ref="L10:L11"/>
    <mergeCell ref="M10:M11"/>
    <mergeCell ref="N10:N11"/>
    <mergeCell ref="C14:C15"/>
    <mergeCell ref="C9:C11"/>
    <mergeCell ref="D9:G9"/>
    <mergeCell ref="D10:D11"/>
    <mergeCell ref="E10:E11"/>
    <mergeCell ref="F10:F11"/>
    <mergeCell ref="G10:G11"/>
    <mergeCell ref="A7:X7"/>
    <mergeCell ref="S1:X5"/>
    <mergeCell ref="H9:X9"/>
    <mergeCell ref="T10:T11"/>
    <mergeCell ref="U10:U11"/>
    <mergeCell ref="V10:V11"/>
    <mergeCell ref="W10:W11"/>
    <mergeCell ref="X10:X11"/>
    <mergeCell ref="H10:H11"/>
    <mergeCell ref="O10:O11"/>
    <mergeCell ref="P10:P11"/>
    <mergeCell ref="Q10:Q11"/>
    <mergeCell ref="R10:R11"/>
    <mergeCell ref="S10:S11"/>
    <mergeCell ref="I10:I11"/>
    <mergeCell ref="J10:J11"/>
  </mergeCells>
  <pageMargins left="0.39370078740157483" right="0.39370078740157483" top="0.78740157480314965" bottom="0.39370078740157483" header="0.31496062992125984" footer="0.31496062992125984"/>
  <pageSetup paperSize="9" scale="10" fitToHeight="1000" orientation="landscape" r:id="rId1"/>
  <rowBreaks count="1" manualBreakCount="1">
    <brk id="32" max="2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1"/>
  <sheetViews>
    <sheetView view="pageBreakPreview" topLeftCell="A16" zoomScale="85" zoomScaleNormal="85" zoomScaleSheetLayoutView="85" workbookViewId="0">
      <selection activeCell="Q5" sqref="Q5:T5"/>
    </sheetView>
  </sheetViews>
  <sheetFormatPr defaultRowHeight="15" x14ac:dyDescent="0.25"/>
  <cols>
    <col min="1" max="1" width="6.7109375" style="10" customWidth="1"/>
    <col min="2" max="2" width="35.85546875" style="12" customWidth="1"/>
    <col min="3" max="3" width="12" style="12" customWidth="1"/>
    <col min="4" max="4" width="13.28515625" style="12" customWidth="1"/>
    <col min="5" max="10" width="11.140625" style="12" customWidth="1"/>
    <col min="11" max="11" width="11.140625" style="11" customWidth="1"/>
    <col min="12" max="12" width="11.140625" style="12" customWidth="1"/>
    <col min="13" max="14" width="11.140625" style="11" customWidth="1"/>
    <col min="15" max="16" width="11.140625" style="12" customWidth="1"/>
    <col min="17" max="17" width="10.42578125" style="12" customWidth="1"/>
    <col min="18" max="20" width="9.85546875" style="12" bestFit="1" customWidth="1"/>
    <col min="21" max="16384" width="9.140625" style="12"/>
  </cols>
  <sheetData>
    <row r="1" spans="1:20" x14ac:dyDescent="0.25">
      <c r="B1" s="11"/>
      <c r="C1" s="11"/>
      <c r="D1" s="11"/>
      <c r="E1" s="11"/>
      <c r="F1" s="11"/>
      <c r="G1" s="11"/>
      <c r="O1" s="11"/>
      <c r="P1" s="11"/>
    </row>
    <row r="2" spans="1:20" ht="15.75" x14ac:dyDescent="0.25">
      <c r="B2" s="11"/>
      <c r="C2" s="11"/>
      <c r="D2" s="11"/>
      <c r="E2" s="11"/>
      <c r="F2" s="11"/>
      <c r="G2" s="11"/>
      <c r="P2" s="13"/>
      <c r="Q2" s="89" t="s">
        <v>73</v>
      </c>
      <c r="R2" s="89"/>
      <c r="S2" s="89"/>
      <c r="T2" s="89"/>
    </row>
    <row r="3" spans="1:20" ht="15.75" x14ac:dyDescent="0.25">
      <c r="B3" s="11"/>
      <c r="C3" s="11"/>
      <c r="D3" s="11"/>
      <c r="E3" s="11"/>
      <c r="F3" s="11"/>
      <c r="G3" s="11"/>
      <c r="P3" s="11"/>
      <c r="Q3" s="89" t="s">
        <v>179</v>
      </c>
      <c r="R3" s="89"/>
      <c r="S3" s="89"/>
      <c r="T3" s="89"/>
    </row>
    <row r="4" spans="1:20" ht="15.75" x14ac:dyDescent="0.25">
      <c r="B4" s="11"/>
      <c r="C4" s="11"/>
      <c r="D4" s="11"/>
      <c r="E4" s="11"/>
      <c r="F4" s="11"/>
      <c r="G4" s="11"/>
      <c r="P4" s="11"/>
      <c r="Q4" s="89" t="s">
        <v>180</v>
      </c>
      <c r="R4" s="89"/>
      <c r="S4" s="89"/>
      <c r="T4" s="89"/>
    </row>
    <row r="5" spans="1:20" ht="15.75" x14ac:dyDescent="0.25">
      <c r="B5" s="11"/>
      <c r="C5" s="11"/>
      <c r="D5" s="11"/>
      <c r="E5" s="11"/>
      <c r="F5" s="11"/>
      <c r="G5" s="11"/>
      <c r="P5" s="11"/>
      <c r="Q5" s="89" t="s">
        <v>181</v>
      </c>
      <c r="R5" s="89"/>
      <c r="S5" s="89"/>
      <c r="T5" s="89"/>
    </row>
    <row r="6" spans="1:20" x14ac:dyDescent="0.25">
      <c r="B6" s="11"/>
      <c r="C6" s="11"/>
      <c r="D6" s="11"/>
      <c r="E6" s="11"/>
      <c r="F6" s="11"/>
      <c r="G6" s="11"/>
      <c r="P6" s="11"/>
      <c r="Q6" s="14"/>
      <c r="R6" s="14"/>
      <c r="S6" s="14"/>
      <c r="T6" s="14"/>
    </row>
    <row r="7" spans="1:20" s="15" customFormat="1" ht="18.75" x14ac:dyDescent="0.3">
      <c r="A7" s="94" t="s">
        <v>332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</row>
    <row r="8" spans="1:20" x14ac:dyDescent="0.25">
      <c r="B8" s="11"/>
      <c r="C8" s="11"/>
      <c r="D8" s="11"/>
      <c r="E8" s="11"/>
      <c r="F8" s="11"/>
      <c r="G8" s="11"/>
      <c r="O8" s="11"/>
      <c r="P8" s="11"/>
    </row>
    <row r="9" spans="1:20" ht="40.5" customHeight="1" x14ac:dyDescent="0.25">
      <c r="A9" s="16" t="s">
        <v>0</v>
      </c>
      <c r="B9" s="95" t="s">
        <v>2</v>
      </c>
      <c r="C9" s="95" t="s">
        <v>3</v>
      </c>
      <c r="D9" s="95" t="s">
        <v>4</v>
      </c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6"/>
      <c r="Q9" s="96"/>
      <c r="R9" s="96"/>
      <c r="S9" s="96"/>
      <c r="T9" s="96"/>
    </row>
    <row r="10" spans="1:20" x14ac:dyDescent="0.25">
      <c r="A10" s="16" t="s">
        <v>1</v>
      </c>
      <c r="B10" s="95"/>
      <c r="C10" s="95"/>
      <c r="D10" s="2" t="s">
        <v>5</v>
      </c>
      <c r="E10" s="2" t="s">
        <v>6</v>
      </c>
      <c r="F10" s="2" t="s">
        <v>7</v>
      </c>
      <c r="G10" s="2" t="s">
        <v>8</v>
      </c>
      <c r="H10" s="17" t="s">
        <v>9</v>
      </c>
      <c r="I10" s="17" t="s">
        <v>10</v>
      </c>
      <c r="J10" s="17" t="s">
        <v>11</v>
      </c>
      <c r="K10" s="2" t="s">
        <v>12</v>
      </c>
      <c r="L10" s="17" t="s">
        <v>13</v>
      </c>
      <c r="M10" s="2" t="s">
        <v>14</v>
      </c>
      <c r="N10" s="2" t="s">
        <v>15</v>
      </c>
      <c r="O10" s="2" t="s">
        <v>16</v>
      </c>
      <c r="P10" s="2" t="s">
        <v>171</v>
      </c>
      <c r="Q10" s="18" t="s">
        <v>172</v>
      </c>
      <c r="R10" s="18" t="s">
        <v>168</v>
      </c>
      <c r="S10" s="18" t="s">
        <v>169</v>
      </c>
      <c r="T10" s="18" t="s">
        <v>170</v>
      </c>
    </row>
    <row r="11" spans="1:20" x14ac:dyDescent="0.25">
      <c r="A11" s="16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17">
        <v>8</v>
      </c>
      <c r="I11" s="17">
        <v>9</v>
      </c>
      <c r="J11" s="17">
        <v>10</v>
      </c>
      <c r="K11" s="2">
        <v>11</v>
      </c>
      <c r="L11" s="17">
        <v>12</v>
      </c>
      <c r="M11" s="2">
        <v>13</v>
      </c>
      <c r="N11" s="2">
        <v>14</v>
      </c>
      <c r="O11" s="2">
        <v>15</v>
      </c>
      <c r="P11" s="2">
        <v>16</v>
      </c>
      <c r="Q11" s="18">
        <v>17</v>
      </c>
      <c r="R11" s="18">
        <v>18</v>
      </c>
      <c r="S11" s="18">
        <v>19</v>
      </c>
      <c r="T11" s="18">
        <v>20</v>
      </c>
    </row>
    <row r="12" spans="1:20" ht="19.5" customHeight="1" x14ac:dyDescent="0.25">
      <c r="A12" s="88"/>
      <c r="B12" s="93" t="s">
        <v>17</v>
      </c>
      <c r="C12" s="19" t="s">
        <v>18</v>
      </c>
      <c r="D12" s="9">
        <f>E12+F12+G12+H12+I12+J12+K12+L12+M12+N12+O12+P12+Q12+R12+S12+T12</f>
        <v>1677702.1303100002</v>
      </c>
      <c r="E12" s="9">
        <f>E17+E32+E62+E122+E132+E187+E197+E207+E217+E227+E242</f>
        <v>156660</v>
      </c>
      <c r="F12" s="9">
        <f t="shared" ref="F12:K12" si="0">F17+F32+F62+F122+F132+F187+F197+F207+F217+F227+F242</f>
        <v>98655</v>
      </c>
      <c r="G12" s="9">
        <f t="shared" si="0"/>
        <v>37701.5</v>
      </c>
      <c r="H12" s="9">
        <f t="shared" si="0"/>
        <v>163168.40000000002</v>
      </c>
      <c r="I12" s="9">
        <f t="shared" si="0"/>
        <v>135770.90000000002</v>
      </c>
      <c r="J12" s="9">
        <f t="shared" si="0"/>
        <v>372401.00000000006</v>
      </c>
      <c r="K12" s="9">
        <f t="shared" si="0"/>
        <v>221075.20000000001</v>
      </c>
      <c r="L12" s="9">
        <f>L17+L32+L62+L122+L132+L187+L197+L207+L217+L227+L242</f>
        <v>148088.20031000001</v>
      </c>
      <c r="M12" s="9">
        <f>M17+M32+M62+M122+M132+M187+M197+M207+M217+M227+M242</f>
        <v>140469.85999999999</v>
      </c>
      <c r="N12" s="9">
        <f t="shared" ref="N12:T12" si="1">N17+N32+N62+N122+N132+N187+N197+N207+N217+N227+N242</f>
        <v>203712.06999999998</v>
      </c>
      <c r="O12" s="9">
        <f>O17+O32+O62+O122+O132+O187+O197+O207+O217+O227+O242</f>
        <v>0</v>
      </c>
      <c r="P12" s="9">
        <f t="shared" si="1"/>
        <v>0</v>
      </c>
      <c r="Q12" s="9">
        <f t="shared" si="1"/>
        <v>0</v>
      </c>
      <c r="R12" s="9">
        <f t="shared" si="1"/>
        <v>0</v>
      </c>
      <c r="S12" s="9">
        <f t="shared" si="1"/>
        <v>0</v>
      </c>
      <c r="T12" s="9">
        <f t="shared" si="1"/>
        <v>0</v>
      </c>
    </row>
    <row r="13" spans="1:20" ht="25.5" customHeight="1" x14ac:dyDescent="0.25">
      <c r="A13" s="88"/>
      <c r="B13" s="93"/>
      <c r="C13" s="19" t="s">
        <v>19</v>
      </c>
      <c r="D13" s="9">
        <f>E13+F13+G13+H13+I13+J13+K13+L13+M13+N13+O13+P13+Q13+R13+S13+T13</f>
        <v>400514</v>
      </c>
      <c r="E13" s="9">
        <f t="shared" ref="E13:O13" si="2">E18+E33+E63+E123+E133+E188+E198+E208+E218+E228+E243</f>
        <v>120000</v>
      </c>
      <c r="F13" s="9">
        <f t="shared" si="2"/>
        <v>70</v>
      </c>
      <c r="G13" s="9">
        <f t="shared" si="2"/>
        <v>0</v>
      </c>
      <c r="H13" s="20">
        <f t="shared" si="2"/>
        <v>60300</v>
      </c>
      <c r="I13" s="20">
        <f t="shared" si="2"/>
        <v>24709.100000000002</v>
      </c>
      <c r="J13" s="20">
        <f t="shared" si="2"/>
        <v>195434.9</v>
      </c>
      <c r="K13" s="9">
        <f t="shared" si="2"/>
        <v>0</v>
      </c>
      <c r="L13" s="20">
        <f t="shared" si="2"/>
        <v>0</v>
      </c>
      <c r="M13" s="9">
        <f t="shared" si="2"/>
        <v>0</v>
      </c>
      <c r="N13" s="9">
        <f t="shared" si="2"/>
        <v>0</v>
      </c>
      <c r="O13" s="9">
        <f t="shared" si="2"/>
        <v>0</v>
      </c>
      <c r="P13" s="9">
        <v>0</v>
      </c>
      <c r="Q13" s="21">
        <v>0</v>
      </c>
      <c r="R13" s="21">
        <v>0</v>
      </c>
      <c r="S13" s="21">
        <v>0</v>
      </c>
      <c r="T13" s="21">
        <v>0</v>
      </c>
    </row>
    <row r="14" spans="1:20" ht="25.5" customHeight="1" x14ac:dyDescent="0.25">
      <c r="A14" s="88"/>
      <c r="B14" s="93"/>
      <c r="C14" s="19" t="s">
        <v>20</v>
      </c>
      <c r="D14" s="9">
        <f>E14+F14+G14+H14+I14+J14+K14+L14+M14+N14+O14+P14+Q14+R14+S14+T14</f>
        <v>241678.95639000001</v>
      </c>
      <c r="E14" s="9">
        <f t="shared" ref="E14:N14" si="3">E19+E34+E64+E124+E134+E189+E199+E209+E219+E229+E244</f>
        <v>20000</v>
      </c>
      <c r="F14" s="9">
        <f t="shared" si="3"/>
        <v>81861</v>
      </c>
      <c r="G14" s="9">
        <f t="shared" si="3"/>
        <v>1596.8</v>
      </c>
      <c r="H14" s="20">
        <f t="shared" si="3"/>
        <v>4499.3</v>
      </c>
      <c r="I14" s="20">
        <f t="shared" si="3"/>
        <v>25570.5</v>
      </c>
      <c r="J14" s="20">
        <f t="shared" si="3"/>
        <v>77503.8</v>
      </c>
      <c r="K14" s="9">
        <f t="shared" si="3"/>
        <v>24185</v>
      </c>
      <c r="L14" s="20">
        <f>L19+L34+L64+L124+L134+L189+L199+L209+L219+L229+L244</f>
        <v>5345.9963900000002</v>
      </c>
      <c r="M14" s="9">
        <f>M19+M34+M64+M124+M134+M189+M199+M209+M219+M229+M244</f>
        <v>647.53</v>
      </c>
      <c r="N14" s="9">
        <f t="shared" si="3"/>
        <v>469.03</v>
      </c>
      <c r="O14" s="9">
        <f>O19+O34+O64+O124+O134+O189+O199+O209+O219+O229+O244</f>
        <v>0</v>
      </c>
      <c r="P14" s="9">
        <f t="shared" ref="P14:T14" si="4">P19+P34+P64+P124+P134+P189+P199+P209+P219+P229+P244</f>
        <v>0</v>
      </c>
      <c r="Q14" s="21">
        <f t="shared" si="4"/>
        <v>0</v>
      </c>
      <c r="R14" s="21">
        <f t="shared" si="4"/>
        <v>0</v>
      </c>
      <c r="S14" s="21">
        <f t="shared" si="4"/>
        <v>0</v>
      </c>
      <c r="T14" s="21">
        <f t="shared" si="4"/>
        <v>0</v>
      </c>
    </row>
    <row r="15" spans="1:20" ht="21" x14ac:dyDescent="0.25">
      <c r="A15" s="88"/>
      <c r="B15" s="93"/>
      <c r="C15" s="19" t="s">
        <v>182</v>
      </c>
      <c r="D15" s="9">
        <f>E15+F15+G15+H15+I15+J15+K15+L15+M15+N15+O15+P15+Q15+R15+S15+T15</f>
        <v>1034809.1879700001</v>
      </c>
      <c r="E15" s="9">
        <f>E20+E35+E65+E125+E135+E190+E200+E210+E220+E230+E245</f>
        <v>15960</v>
      </c>
      <c r="F15" s="9">
        <f t="shared" ref="F15:T15" si="5">F20+F35+F65+F125+F135+F190+F200+F210+F220+F230+F245</f>
        <v>16724</v>
      </c>
      <c r="G15" s="9">
        <f t="shared" si="5"/>
        <v>36104.700000000004</v>
      </c>
      <c r="H15" s="9">
        <f t="shared" si="5"/>
        <v>98369.1</v>
      </c>
      <c r="I15" s="9">
        <f t="shared" si="5"/>
        <v>85491.299999999988</v>
      </c>
      <c r="J15" s="9">
        <f t="shared" si="5"/>
        <v>99462.3</v>
      </c>
      <c r="K15" s="9">
        <f t="shared" si="5"/>
        <v>196890.2</v>
      </c>
      <c r="L15" s="9">
        <f>L20+L35+L65+L125+L135+L190+L200+L210+L220+L230+L245</f>
        <v>142742.21797</v>
      </c>
      <c r="M15" s="9">
        <f t="shared" si="5"/>
        <v>139822.32999999999</v>
      </c>
      <c r="N15" s="9">
        <f>N20+N35+N65+N125+N135+N190+N200+N210+N220+N230+N245</f>
        <v>203243.03999999998</v>
      </c>
      <c r="O15" s="9">
        <f>O20+O35+O65+O125+O135+O190+O200+O210+O220+O230+O245</f>
        <v>0</v>
      </c>
      <c r="P15" s="9">
        <f t="shared" si="5"/>
        <v>0</v>
      </c>
      <c r="Q15" s="9">
        <f t="shared" si="5"/>
        <v>0</v>
      </c>
      <c r="R15" s="9">
        <f t="shared" si="5"/>
        <v>0</v>
      </c>
      <c r="S15" s="9">
        <f t="shared" si="5"/>
        <v>0</v>
      </c>
      <c r="T15" s="9">
        <f t="shared" si="5"/>
        <v>0</v>
      </c>
    </row>
    <row r="16" spans="1:20" ht="21.75" customHeight="1" x14ac:dyDescent="0.25">
      <c r="A16" s="88"/>
      <c r="B16" s="93"/>
      <c r="C16" s="19" t="s">
        <v>21</v>
      </c>
      <c r="D16" s="9">
        <f>E16+F16+G16+H16+I16+J16+K16+L16+M16+N16+O16</f>
        <v>700</v>
      </c>
      <c r="E16" s="9">
        <f>E21+E36+E66+E126+E136+E171+E201+E211+E221+E231</f>
        <v>700</v>
      </c>
      <c r="F16" s="9">
        <f>F21+F36+F66+F126+F136+F171+F201+F211+F221+F231</f>
        <v>0</v>
      </c>
      <c r="G16" s="9">
        <f>G21+G36+G66+G126+G136+G171+G201+G211+G221+G231</f>
        <v>0</v>
      </c>
      <c r="H16" s="20">
        <f>H21+H36+H66+H126+H136+H171+H201+H211+H221+H231</f>
        <v>0</v>
      </c>
      <c r="I16" s="20">
        <f>I21+I36+I66+I126+I136+I171+I201+I211+I221+I231</f>
        <v>0</v>
      </c>
      <c r="J16" s="20">
        <f>J21+J36+J66+J126+J136+J171+J201+J211+J221+J231+J246</f>
        <v>0</v>
      </c>
      <c r="K16" s="9">
        <f>K21+K36+K66+K126+K136+K171+K201+K211+K221+K231</f>
        <v>0</v>
      </c>
      <c r="L16" s="20">
        <f>L21+L36+L66+L126+L136+L171+L201+L211+L221+L231</f>
        <v>0</v>
      </c>
      <c r="M16" s="9">
        <f>M21+M36+M66+M126+M136+M171+M201+M211+M221+M231</f>
        <v>0</v>
      </c>
      <c r="N16" s="9">
        <f>N21+N36+N66+N126+N136+N171+N201+N211+N221+N231</f>
        <v>0</v>
      </c>
      <c r="O16" s="9">
        <f>O21+O36+O66+O126+O136+O171+O201+O211+O221+O231</f>
        <v>0</v>
      </c>
      <c r="P16" s="9">
        <v>0</v>
      </c>
      <c r="Q16" s="21">
        <v>0</v>
      </c>
      <c r="R16" s="21">
        <v>0</v>
      </c>
      <c r="S16" s="21">
        <v>0</v>
      </c>
      <c r="T16" s="21">
        <v>0</v>
      </c>
    </row>
    <row r="17" spans="1:20" ht="19.5" customHeight="1" x14ac:dyDescent="0.25">
      <c r="A17" s="88">
        <v>1</v>
      </c>
      <c r="B17" s="92" t="s">
        <v>183</v>
      </c>
      <c r="C17" s="22" t="s">
        <v>18</v>
      </c>
      <c r="D17" s="9">
        <f t="shared" ref="D17:D91" si="6">E17+F17+G17+H17+I17+J17+K17+L17+M17+N17+O17</f>
        <v>44877.487999999998</v>
      </c>
      <c r="E17" s="9">
        <f>E22+E27</f>
        <v>3509</v>
      </c>
      <c r="F17" s="9">
        <f t="shared" ref="F17:N17" si="7">F22+F27</f>
        <v>1820</v>
      </c>
      <c r="G17" s="9">
        <f t="shared" si="7"/>
        <v>1853.2</v>
      </c>
      <c r="H17" s="20">
        <f t="shared" si="7"/>
        <v>2700</v>
      </c>
      <c r="I17" s="20">
        <f t="shared" si="7"/>
        <v>4216.3999999999996</v>
      </c>
      <c r="J17" s="20">
        <f t="shared" si="7"/>
        <v>5560.6</v>
      </c>
      <c r="K17" s="9">
        <f t="shared" si="7"/>
        <v>5018</v>
      </c>
      <c r="L17" s="20">
        <f t="shared" si="7"/>
        <v>5276.1480000000001</v>
      </c>
      <c r="M17" s="9">
        <f t="shared" si="7"/>
        <v>7178</v>
      </c>
      <c r="N17" s="9">
        <f t="shared" si="7"/>
        <v>7746.14</v>
      </c>
      <c r="O17" s="9">
        <f t="shared" ref="O17:T17" si="8">O22+O27</f>
        <v>0</v>
      </c>
      <c r="P17" s="9">
        <f t="shared" si="8"/>
        <v>0</v>
      </c>
      <c r="Q17" s="21">
        <f t="shared" si="8"/>
        <v>0</v>
      </c>
      <c r="R17" s="21">
        <f t="shared" si="8"/>
        <v>0</v>
      </c>
      <c r="S17" s="21">
        <f t="shared" si="8"/>
        <v>0</v>
      </c>
      <c r="T17" s="21">
        <f t="shared" si="8"/>
        <v>0</v>
      </c>
    </row>
    <row r="18" spans="1:20" ht="22.5" x14ac:dyDescent="0.25">
      <c r="A18" s="88"/>
      <c r="B18" s="92"/>
      <c r="C18" s="22" t="s">
        <v>19</v>
      </c>
      <c r="D18" s="9">
        <f t="shared" si="6"/>
        <v>0</v>
      </c>
      <c r="E18" s="9">
        <f t="shared" ref="E18:T21" si="9">E23+E28</f>
        <v>0</v>
      </c>
      <c r="F18" s="9">
        <f t="shared" si="9"/>
        <v>0</v>
      </c>
      <c r="G18" s="9">
        <f t="shared" si="9"/>
        <v>0</v>
      </c>
      <c r="H18" s="20">
        <f t="shared" si="9"/>
        <v>0</v>
      </c>
      <c r="I18" s="20">
        <f t="shared" si="9"/>
        <v>0</v>
      </c>
      <c r="J18" s="20">
        <f t="shared" si="9"/>
        <v>0</v>
      </c>
      <c r="K18" s="9">
        <f t="shared" si="9"/>
        <v>0</v>
      </c>
      <c r="L18" s="20">
        <f t="shared" si="9"/>
        <v>0</v>
      </c>
      <c r="M18" s="9">
        <f t="shared" si="9"/>
        <v>0</v>
      </c>
      <c r="N18" s="9">
        <f t="shared" si="9"/>
        <v>0</v>
      </c>
      <c r="O18" s="9">
        <f t="shared" si="9"/>
        <v>0</v>
      </c>
      <c r="P18" s="9">
        <f t="shared" ref="P18:T18" si="10">P23+P28</f>
        <v>0</v>
      </c>
      <c r="Q18" s="9">
        <f t="shared" si="10"/>
        <v>0</v>
      </c>
      <c r="R18" s="9">
        <f t="shared" si="10"/>
        <v>0</v>
      </c>
      <c r="S18" s="9">
        <f t="shared" si="10"/>
        <v>0</v>
      </c>
      <c r="T18" s="9">
        <f t="shared" si="10"/>
        <v>0</v>
      </c>
    </row>
    <row r="19" spans="1:20" ht="22.5" x14ac:dyDescent="0.25">
      <c r="A19" s="88"/>
      <c r="B19" s="92"/>
      <c r="C19" s="22" t="s">
        <v>20</v>
      </c>
      <c r="D19" s="9">
        <f t="shared" si="6"/>
        <v>0</v>
      </c>
      <c r="E19" s="9">
        <f t="shared" si="9"/>
        <v>0</v>
      </c>
      <c r="F19" s="9">
        <f t="shared" si="9"/>
        <v>0</v>
      </c>
      <c r="G19" s="9">
        <f t="shared" si="9"/>
        <v>0</v>
      </c>
      <c r="H19" s="20">
        <f t="shared" si="9"/>
        <v>0</v>
      </c>
      <c r="I19" s="20">
        <f t="shared" si="9"/>
        <v>0</v>
      </c>
      <c r="J19" s="20">
        <f t="shared" si="9"/>
        <v>0</v>
      </c>
      <c r="K19" s="9">
        <f t="shared" si="9"/>
        <v>0</v>
      </c>
      <c r="L19" s="20">
        <f>L24+L29</f>
        <v>0</v>
      </c>
      <c r="M19" s="9">
        <f t="shared" si="9"/>
        <v>0</v>
      </c>
      <c r="N19" s="9">
        <f t="shared" si="9"/>
        <v>0</v>
      </c>
      <c r="O19" s="9">
        <f t="shared" si="9"/>
        <v>0</v>
      </c>
      <c r="P19" s="9">
        <f t="shared" ref="P19:T19" si="11">P24+P29</f>
        <v>0</v>
      </c>
      <c r="Q19" s="9">
        <f t="shared" si="11"/>
        <v>0</v>
      </c>
      <c r="R19" s="9">
        <f t="shared" si="11"/>
        <v>0</v>
      </c>
      <c r="S19" s="9">
        <f t="shared" si="11"/>
        <v>0</v>
      </c>
      <c r="T19" s="9">
        <f t="shared" si="11"/>
        <v>0</v>
      </c>
    </row>
    <row r="20" spans="1:20" ht="22.5" x14ac:dyDescent="0.25">
      <c r="A20" s="88"/>
      <c r="B20" s="92"/>
      <c r="C20" s="22" t="s">
        <v>182</v>
      </c>
      <c r="D20" s="9">
        <f t="shared" si="6"/>
        <v>44877.487999999998</v>
      </c>
      <c r="E20" s="9">
        <f t="shared" si="9"/>
        <v>3509</v>
      </c>
      <c r="F20" s="9">
        <f t="shared" si="9"/>
        <v>1820</v>
      </c>
      <c r="G20" s="9">
        <f t="shared" si="9"/>
        <v>1853.2</v>
      </c>
      <c r="H20" s="20">
        <f t="shared" si="9"/>
        <v>2700</v>
      </c>
      <c r="I20" s="20">
        <f t="shared" si="9"/>
        <v>4216.3999999999996</v>
      </c>
      <c r="J20" s="20">
        <f t="shared" si="9"/>
        <v>5560.6</v>
      </c>
      <c r="K20" s="9">
        <f t="shared" si="9"/>
        <v>5018</v>
      </c>
      <c r="L20" s="20">
        <f>L25+L30</f>
        <v>5276.1480000000001</v>
      </c>
      <c r="M20" s="9">
        <f>M25</f>
        <v>7178</v>
      </c>
      <c r="N20" s="9">
        <f t="shared" ref="N20:T20" si="12">N25</f>
        <v>7746.14</v>
      </c>
      <c r="O20" s="9">
        <f t="shared" si="12"/>
        <v>0</v>
      </c>
      <c r="P20" s="9">
        <f t="shared" si="12"/>
        <v>0</v>
      </c>
      <c r="Q20" s="9">
        <f t="shared" si="12"/>
        <v>0</v>
      </c>
      <c r="R20" s="9">
        <f t="shared" si="12"/>
        <v>0</v>
      </c>
      <c r="S20" s="9">
        <f t="shared" si="12"/>
        <v>0</v>
      </c>
      <c r="T20" s="9">
        <f t="shared" si="12"/>
        <v>0</v>
      </c>
    </row>
    <row r="21" spans="1:20" ht="22.5" x14ac:dyDescent="0.25">
      <c r="A21" s="88"/>
      <c r="B21" s="92"/>
      <c r="C21" s="22" t="s">
        <v>21</v>
      </c>
      <c r="D21" s="8">
        <f t="shared" si="6"/>
        <v>0</v>
      </c>
      <c r="E21" s="8">
        <f t="shared" si="9"/>
        <v>0</v>
      </c>
      <c r="F21" s="8">
        <f t="shared" si="9"/>
        <v>0</v>
      </c>
      <c r="G21" s="8">
        <f t="shared" si="9"/>
        <v>0</v>
      </c>
      <c r="H21" s="23">
        <f t="shared" si="9"/>
        <v>0</v>
      </c>
      <c r="I21" s="23">
        <f t="shared" si="9"/>
        <v>0</v>
      </c>
      <c r="J21" s="23">
        <f t="shared" si="9"/>
        <v>0</v>
      </c>
      <c r="K21" s="8">
        <f t="shared" si="9"/>
        <v>0</v>
      </c>
      <c r="L21" s="23">
        <f t="shared" si="9"/>
        <v>0</v>
      </c>
      <c r="M21" s="8">
        <f t="shared" si="9"/>
        <v>0</v>
      </c>
      <c r="N21" s="8">
        <f t="shared" si="9"/>
        <v>0</v>
      </c>
      <c r="O21" s="23">
        <f t="shared" si="9"/>
        <v>0</v>
      </c>
      <c r="P21" s="23">
        <f t="shared" si="9"/>
        <v>0</v>
      </c>
      <c r="Q21" s="23">
        <f t="shared" si="9"/>
        <v>0</v>
      </c>
      <c r="R21" s="23">
        <f t="shared" si="9"/>
        <v>0</v>
      </c>
      <c r="S21" s="23">
        <f t="shared" si="9"/>
        <v>0</v>
      </c>
      <c r="T21" s="23">
        <f t="shared" si="9"/>
        <v>0</v>
      </c>
    </row>
    <row r="22" spans="1:20" x14ac:dyDescent="0.25">
      <c r="A22" s="88" t="s">
        <v>49</v>
      </c>
      <c r="B22" s="93" t="s">
        <v>22</v>
      </c>
      <c r="C22" s="22" t="s">
        <v>18</v>
      </c>
      <c r="D22" s="8">
        <f t="shared" si="6"/>
        <v>44857.487999999998</v>
      </c>
      <c r="E22" s="8">
        <f>SUM(E23:E26)</f>
        <v>3509</v>
      </c>
      <c r="F22" s="8">
        <f t="shared" ref="F22:N22" si="13">SUM(F23:F26)</f>
        <v>1800</v>
      </c>
      <c r="G22" s="8">
        <f t="shared" si="13"/>
        <v>1853.2</v>
      </c>
      <c r="H22" s="23">
        <f t="shared" si="13"/>
        <v>2700</v>
      </c>
      <c r="I22" s="23">
        <f t="shared" si="13"/>
        <v>4216.3999999999996</v>
      </c>
      <c r="J22" s="23">
        <f t="shared" si="13"/>
        <v>5560.6</v>
      </c>
      <c r="K22" s="8">
        <f t="shared" si="13"/>
        <v>5018</v>
      </c>
      <c r="L22" s="23">
        <f t="shared" si="13"/>
        <v>5276.1480000000001</v>
      </c>
      <c r="M22" s="8">
        <f t="shared" si="13"/>
        <v>7178</v>
      </c>
      <c r="N22" s="8">
        <f t="shared" si="13"/>
        <v>7746.14</v>
      </c>
      <c r="O22" s="8">
        <f t="shared" ref="O22:T22" si="14">SUM(O23:O26)</f>
        <v>0</v>
      </c>
      <c r="P22" s="8">
        <f t="shared" si="14"/>
        <v>0</v>
      </c>
      <c r="Q22" s="24">
        <f t="shared" si="14"/>
        <v>0</v>
      </c>
      <c r="R22" s="24">
        <f t="shared" si="14"/>
        <v>0</v>
      </c>
      <c r="S22" s="24">
        <f t="shared" si="14"/>
        <v>0</v>
      </c>
      <c r="T22" s="24">
        <f t="shared" si="14"/>
        <v>0</v>
      </c>
    </row>
    <row r="23" spans="1:20" ht="22.5" x14ac:dyDescent="0.25">
      <c r="A23" s="88"/>
      <c r="B23" s="93"/>
      <c r="C23" s="22" t="s">
        <v>19</v>
      </c>
      <c r="D23" s="8">
        <f t="shared" si="6"/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23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</row>
    <row r="24" spans="1:20" ht="22.5" x14ac:dyDescent="0.25">
      <c r="A24" s="88"/>
      <c r="B24" s="93"/>
      <c r="C24" s="22" t="s">
        <v>20</v>
      </c>
      <c r="D24" s="8">
        <f t="shared" si="6"/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23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</row>
    <row r="25" spans="1:20" ht="22.5" x14ac:dyDescent="0.25">
      <c r="A25" s="88"/>
      <c r="B25" s="93"/>
      <c r="C25" s="22" t="s">
        <v>182</v>
      </c>
      <c r="D25" s="8">
        <f t="shared" si="6"/>
        <v>44857.487999999998</v>
      </c>
      <c r="E25" s="8">
        <v>3509</v>
      </c>
      <c r="F25" s="8">
        <v>1800</v>
      </c>
      <c r="G25" s="8">
        <v>1853.2</v>
      </c>
      <c r="H25" s="23">
        <v>2700</v>
      </c>
      <c r="I25" s="23">
        <v>4216.3999999999996</v>
      </c>
      <c r="J25" s="23">
        <v>5560.6</v>
      </c>
      <c r="K25" s="8">
        <v>5018</v>
      </c>
      <c r="L25" s="23">
        <v>5276.1480000000001</v>
      </c>
      <c r="M25" s="8">
        <v>7178</v>
      </c>
      <c r="N25" s="8">
        <v>7746.14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</row>
    <row r="26" spans="1:20" ht="22.5" x14ac:dyDescent="0.25">
      <c r="A26" s="88"/>
      <c r="B26" s="93"/>
      <c r="C26" s="22" t="s">
        <v>21</v>
      </c>
      <c r="D26" s="8">
        <f t="shared" si="6"/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23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</row>
    <row r="27" spans="1:20" ht="26.25" customHeight="1" x14ac:dyDescent="0.25">
      <c r="A27" s="90" t="s">
        <v>50</v>
      </c>
      <c r="B27" s="93" t="s">
        <v>23</v>
      </c>
      <c r="C27" s="22" t="s">
        <v>18</v>
      </c>
      <c r="D27" s="8">
        <f t="shared" si="6"/>
        <v>20</v>
      </c>
      <c r="E27" s="8">
        <f>SUM(E28:E31)</f>
        <v>0</v>
      </c>
      <c r="F27" s="8">
        <f t="shared" ref="F27:O27" si="15">SUM(F28:F31)</f>
        <v>20</v>
      </c>
      <c r="G27" s="8">
        <f t="shared" si="15"/>
        <v>0</v>
      </c>
      <c r="H27" s="23">
        <f t="shared" si="15"/>
        <v>0</v>
      </c>
      <c r="I27" s="23">
        <f t="shared" si="15"/>
        <v>0</v>
      </c>
      <c r="J27" s="23">
        <f t="shared" si="15"/>
        <v>0</v>
      </c>
      <c r="K27" s="8">
        <f t="shared" si="15"/>
        <v>0</v>
      </c>
      <c r="L27" s="23">
        <f t="shared" si="15"/>
        <v>0</v>
      </c>
      <c r="M27" s="8">
        <f t="shared" si="15"/>
        <v>0</v>
      </c>
      <c r="N27" s="8">
        <f t="shared" si="15"/>
        <v>0</v>
      </c>
      <c r="O27" s="8">
        <f t="shared" si="15"/>
        <v>0</v>
      </c>
      <c r="P27" s="8">
        <v>0</v>
      </c>
      <c r="Q27" s="24">
        <v>0</v>
      </c>
      <c r="R27" s="24">
        <v>0</v>
      </c>
      <c r="S27" s="24">
        <v>0</v>
      </c>
      <c r="T27" s="24">
        <v>0</v>
      </c>
    </row>
    <row r="28" spans="1:20" ht="22.5" x14ac:dyDescent="0.25">
      <c r="A28" s="90"/>
      <c r="B28" s="93"/>
      <c r="C28" s="22" t="s">
        <v>19</v>
      </c>
      <c r="D28" s="8">
        <f t="shared" si="6"/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23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</row>
    <row r="29" spans="1:20" ht="22.5" x14ac:dyDescent="0.25">
      <c r="A29" s="90"/>
      <c r="B29" s="93"/>
      <c r="C29" s="22" t="s">
        <v>20</v>
      </c>
      <c r="D29" s="8">
        <f t="shared" si="6"/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23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</row>
    <row r="30" spans="1:20" ht="22.5" x14ac:dyDescent="0.25">
      <c r="A30" s="90"/>
      <c r="B30" s="93"/>
      <c r="C30" s="22" t="s">
        <v>182</v>
      </c>
      <c r="D30" s="8">
        <f t="shared" si="6"/>
        <v>20</v>
      </c>
      <c r="E30" s="8">
        <v>0</v>
      </c>
      <c r="F30" s="8">
        <v>20</v>
      </c>
      <c r="G30" s="8">
        <v>0</v>
      </c>
      <c r="H30" s="23">
        <v>0</v>
      </c>
      <c r="I30" s="23">
        <v>0</v>
      </c>
      <c r="J30" s="23">
        <v>0</v>
      </c>
      <c r="K30" s="8">
        <v>0</v>
      </c>
      <c r="L30" s="23">
        <v>0</v>
      </c>
      <c r="M30" s="8">
        <v>0</v>
      </c>
      <c r="N30" s="8">
        <v>0</v>
      </c>
      <c r="O30" s="8">
        <v>0</v>
      </c>
      <c r="P30" s="8">
        <v>0</v>
      </c>
      <c r="Q30" s="24">
        <v>0</v>
      </c>
      <c r="R30" s="24">
        <v>0</v>
      </c>
      <c r="S30" s="24">
        <v>0</v>
      </c>
      <c r="T30" s="24">
        <v>0</v>
      </c>
    </row>
    <row r="31" spans="1:20" ht="22.5" x14ac:dyDescent="0.25">
      <c r="A31" s="90"/>
      <c r="B31" s="93"/>
      <c r="C31" s="22" t="s">
        <v>21</v>
      </c>
      <c r="D31" s="8">
        <f t="shared" si="6"/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23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</row>
    <row r="32" spans="1:20" ht="24.75" customHeight="1" x14ac:dyDescent="0.25">
      <c r="A32" s="88">
        <v>2</v>
      </c>
      <c r="B32" s="87" t="s">
        <v>24</v>
      </c>
      <c r="C32" s="25" t="s">
        <v>18</v>
      </c>
      <c r="D32" s="20">
        <f t="shared" si="6"/>
        <v>9830.1288399999976</v>
      </c>
      <c r="E32" s="20">
        <f>E37+E42</f>
        <v>700</v>
      </c>
      <c r="F32" s="20">
        <f t="shared" ref="F32:J32" si="16">F37+F42</f>
        <v>0</v>
      </c>
      <c r="G32" s="20">
        <f t="shared" si="16"/>
        <v>0</v>
      </c>
      <c r="H32" s="20">
        <f t="shared" si="16"/>
        <v>0</v>
      </c>
      <c r="I32" s="20">
        <f t="shared" si="16"/>
        <v>0</v>
      </c>
      <c r="J32" s="20">
        <f t="shared" si="16"/>
        <v>0</v>
      </c>
      <c r="K32" s="9">
        <f>K37+K42+K47</f>
        <v>1478.3</v>
      </c>
      <c r="L32" s="20">
        <f>L37+L42+L47</f>
        <v>7193.3688399999992</v>
      </c>
      <c r="M32" s="9">
        <f t="shared" ref="M32" si="17">M37+M42+M47</f>
        <v>0</v>
      </c>
      <c r="N32" s="9">
        <f>N33+N34+N35</f>
        <v>458.46</v>
      </c>
      <c r="O32" s="9">
        <f>O37+O42+O47+O57</f>
        <v>0</v>
      </c>
      <c r="P32" s="9">
        <v>0</v>
      </c>
      <c r="Q32" s="21">
        <v>0</v>
      </c>
      <c r="R32" s="21">
        <v>0</v>
      </c>
      <c r="S32" s="21">
        <v>0</v>
      </c>
      <c r="T32" s="21">
        <v>0</v>
      </c>
    </row>
    <row r="33" spans="1:20" ht="21.75" customHeight="1" x14ac:dyDescent="0.25">
      <c r="A33" s="88"/>
      <c r="B33" s="87"/>
      <c r="C33" s="25" t="s">
        <v>19</v>
      </c>
      <c r="D33" s="20">
        <f t="shared" si="6"/>
        <v>0</v>
      </c>
      <c r="E33" s="20">
        <f t="shared" ref="E33:O36" si="18">E38+E43</f>
        <v>0</v>
      </c>
      <c r="F33" s="20">
        <f t="shared" si="18"/>
        <v>0</v>
      </c>
      <c r="G33" s="20">
        <f t="shared" si="18"/>
        <v>0</v>
      </c>
      <c r="H33" s="20">
        <f t="shared" si="18"/>
        <v>0</v>
      </c>
      <c r="I33" s="20">
        <f t="shared" si="18"/>
        <v>0</v>
      </c>
      <c r="J33" s="20">
        <f t="shared" si="18"/>
        <v>0</v>
      </c>
      <c r="K33" s="9">
        <f>K38+K43+K48</f>
        <v>0</v>
      </c>
      <c r="L33" s="20">
        <f t="shared" si="18"/>
        <v>0</v>
      </c>
      <c r="M33" s="9">
        <f>M38+M43+M48+M58</f>
        <v>0</v>
      </c>
      <c r="N33" s="9">
        <f t="shared" si="18"/>
        <v>0</v>
      </c>
      <c r="O33" s="20">
        <f t="shared" si="18"/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</row>
    <row r="34" spans="1:20" ht="22.5" x14ac:dyDescent="0.25">
      <c r="A34" s="88"/>
      <c r="B34" s="87"/>
      <c r="C34" s="25" t="s">
        <v>20</v>
      </c>
      <c r="D34" s="20">
        <f t="shared" si="6"/>
        <v>4460</v>
      </c>
      <c r="E34" s="20">
        <f t="shared" si="18"/>
        <v>0</v>
      </c>
      <c r="F34" s="20">
        <f t="shared" si="18"/>
        <v>0</v>
      </c>
      <c r="G34" s="20">
        <f t="shared" si="18"/>
        <v>0</v>
      </c>
      <c r="H34" s="20">
        <f t="shared" si="18"/>
        <v>0</v>
      </c>
      <c r="I34" s="20">
        <f t="shared" si="18"/>
        <v>0</v>
      </c>
      <c r="J34" s="20">
        <f t="shared" si="18"/>
        <v>0</v>
      </c>
      <c r="K34" s="9">
        <f>K39+K44+K49</f>
        <v>0</v>
      </c>
      <c r="L34" s="20">
        <f>L39+L44+L49+L59</f>
        <v>4460</v>
      </c>
      <c r="M34" s="9">
        <f>M39+M44+M49+M59</f>
        <v>0</v>
      </c>
      <c r="N34" s="9">
        <f t="shared" si="18"/>
        <v>0</v>
      </c>
      <c r="O34" s="20">
        <f>O39+O44+O49+O59</f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</row>
    <row r="35" spans="1:20" ht="22.5" x14ac:dyDescent="0.25">
      <c r="A35" s="88"/>
      <c r="B35" s="87"/>
      <c r="C35" s="25" t="s">
        <v>182</v>
      </c>
      <c r="D35" s="20">
        <f t="shared" si="6"/>
        <v>4670.1288400000003</v>
      </c>
      <c r="E35" s="20">
        <f t="shared" si="18"/>
        <v>0</v>
      </c>
      <c r="F35" s="20">
        <f t="shared" si="18"/>
        <v>0</v>
      </c>
      <c r="G35" s="20">
        <f t="shared" si="18"/>
        <v>0</v>
      </c>
      <c r="H35" s="20">
        <f t="shared" si="18"/>
        <v>0</v>
      </c>
      <c r="I35" s="20">
        <f t="shared" si="18"/>
        <v>0</v>
      </c>
      <c r="J35" s="20">
        <f t="shared" si="18"/>
        <v>0</v>
      </c>
      <c r="K35" s="9">
        <f>K40+K45+K50</f>
        <v>1478.3</v>
      </c>
      <c r="L35" s="20">
        <f>L40+L45+L50+L60</f>
        <v>2733.3688400000001</v>
      </c>
      <c r="M35" s="9">
        <f>M40+M45+M50+M60</f>
        <v>0</v>
      </c>
      <c r="N35" s="9">
        <f>N40+N45+N50+N55+N60</f>
        <v>458.46</v>
      </c>
      <c r="O35" s="20">
        <f>O40+O45+O50+O60</f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</row>
    <row r="36" spans="1:20" ht="22.5" x14ac:dyDescent="0.25">
      <c r="A36" s="88"/>
      <c r="B36" s="87"/>
      <c r="C36" s="25" t="s">
        <v>21</v>
      </c>
      <c r="D36" s="20">
        <f t="shared" si="6"/>
        <v>700</v>
      </c>
      <c r="E36" s="20">
        <f t="shared" si="18"/>
        <v>700</v>
      </c>
      <c r="F36" s="20">
        <f t="shared" si="18"/>
        <v>0</v>
      </c>
      <c r="G36" s="20">
        <f t="shared" si="18"/>
        <v>0</v>
      </c>
      <c r="H36" s="20">
        <f t="shared" si="18"/>
        <v>0</v>
      </c>
      <c r="I36" s="20">
        <f t="shared" si="18"/>
        <v>0</v>
      </c>
      <c r="J36" s="20">
        <f t="shared" si="18"/>
        <v>0</v>
      </c>
      <c r="K36" s="9">
        <f>K41+K46+K51</f>
        <v>0</v>
      </c>
      <c r="L36" s="20">
        <f t="shared" si="18"/>
        <v>0</v>
      </c>
      <c r="M36" s="9">
        <f>M41+M46+M51+M61</f>
        <v>0</v>
      </c>
      <c r="N36" s="9">
        <f t="shared" si="18"/>
        <v>0</v>
      </c>
      <c r="O36" s="20">
        <f t="shared" si="18"/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</row>
    <row r="37" spans="1:20" ht="16.5" customHeight="1" x14ac:dyDescent="0.25">
      <c r="A37" s="88" t="s">
        <v>51</v>
      </c>
      <c r="B37" s="87" t="s">
        <v>25</v>
      </c>
      <c r="C37" s="25" t="s">
        <v>18</v>
      </c>
      <c r="D37" s="23">
        <f t="shared" si="6"/>
        <v>700</v>
      </c>
      <c r="E37" s="23">
        <f>SUM(E38:E41)</f>
        <v>700</v>
      </c>
      <c r="F37" s="23">
        <f t="shared" ref="F37:O37" si="19">SUM(F38:F41)</f>
        <v>0</v>
      </c>
      <c r="G37" s="23">
        <f t="shared" si="19"/>
        <v>0</v>
      </c>
      <c r="H37" s="23">
        <f t="shared" si="19"/>
        <v>0</v>
      </c>
      <c r="I37" s="23">
        <f t="shared" si="19"/>
        <v>0</v>
      </c>
      <c r="J37" s="23">
        <f t="shared" si="19"/>
        <v>0</v>
      </c>
      <c r="K37" s="8">
        <f t="shared" si="19"/>
        <v>0</v>
      </c>
      <c r="L37" s="23">
        <f t="shared" si="19"/>
        <v>0</v>
      </c>
      <c r="M37" s="8">
        <f t="shared" si="19"/>
        <v>0</v>
      </c>
      <c r="N37" s="8">
        <f t="shared" si="19"/>
        <v>0</v>
      </c>
      <c r="O37" s="23">
        <f t="shared" si="19"/>
        <v>0</v>
      </c>
      <c r="P37" s="23">
        <v>0</v>
      </c>
      <c r="Q37" s="24">
        <v>0</v>
      </c>
      <c r="R37" s="24">
        <v>0</v>
      </c>
      <c r="S37" s="24">
        <v>0</v>
      </c>
      <c r="T37" s="24">
        <v>0</v>
      </c>
    </row>
    <row r="38" spans="1:20" ht="22.5" x14ac:dyDescent="0.25">
      <c r="A38" s="88"/>
      <c r="B38" s="87"/>
      <c r="C38" s="25" t="s">
        <v>19</v>
      </c>
      <c r="D38" s="23">
        <f t="shared" si="6"/>
        <v>0</v>
      </c>
      <c r="E38" s="23">
        <f t="shared" ref="E38:E40" si="20">F38+G38+H38+I38+J38+K38+L38+M38+N38+O38+P38</f>
        <v>0</v>
      </c>
      <c r="F38" s="23">
        <f t="shared" ref="F38:F40" si="21">G38+H38+I38+J38+K38+L38+M38+N38+O38+P38+Q38</f>
        <v>0</v>
      </c>
      <c r="G38" s="23">
        <f t="shared" ref="G38:G40" si="22">H38+I38+J38+K38+L38+M38+N38+O38+P38+Q38+R38</f>
        <v>0</v>
      </c>
      <c r="H38" s="23">
        <f t="shared" ref="H38:H40" si="23">I38+J38+K38+L38+M38+N38+O38+P38+Q38+R38+S38</f>
        <v>0</v>
      </c>
      <c r="I38" s="23">
        <f t="shared" ref="I38:I40" si="24">J38+K38+L38+M38+N38+O38+P38+Q38+R38+S38+T38</f>
        <v>0</v>
      </c>
      <c r="J38" s="23">
        <f t="shared" ref="J38:J40" si="25">K38+L38+M38+N38+O38+P38+Q38+R38+S38+T38+U38</f>
        <v>0</v>
      </c>
      <c r="K38" s="23">
        <f t="shared" ref="K38:K40" si="26">L38+M38+N38+O38+P38+Q38+R38+S38+T38+U38+V38</f>
        <v>0</v>
      </c>
      <c r="L38" s="23">
        <f t="shared" ref="L38:L40" si="27">M38+N38+O38+P38+Q38+R38+S38+T38+U38+V38+W38</f>
        <v>0</v>
      </c>
      <c r="M38" s="8">
        <f t="shared" ref="M38:M40" si="28">N38+O38+P38+Q38+R38+S38+T38+U38+V38+W38+X38</f>
        <v>0</v>
      </c>
      <c r="N38" s="8">
        <f t="shared" ref="N38:N40" si="29">O38+P38+Q38+R38+S38+T38+U38+V38+W38+X38+Y38</f>
        <v>0</v>
      </c>
      <c r="O38" s="23">
        <f t="shared" ref="O38:O40" si="30">P38+Q38+R38+S38+T38+U38+V38+W38+X38+Y38+Z38</f>
        <v>0</v>
      </c>
      <c r="P38" s="23">
        <f t="shared" ref="P38:P40" si="31">Q38+R38+S38+T38+U38+V38+W38+X38+Y38+Z38+AA38</f>
        <v>0</v>
      </c>
      <c r="Q38" s="23">
        <f t="shared" ref="Q38:Q40" si="32">R38+S38+T38+U38+V38+W38+X38+Y38+Z38+AA38+AB38</f>
        <v>0</v>
      </c>
      <c r="R38" s="23">
        <f t="shared" ref="R38:R40" si="33">S38+T38+U38+V38+W38+X38+Y38+Z38+AA38+AB38+AC38</f>
        <v>0</v>
      </c>
      <c r="S38" s="23">
        <f t="shared" ref="S38:S40" si="34">T38+U38+V38+W38+X38+Y38+Z38+AA38+AB38+AC38+AD38</f>
        <v>0</v>
      </c>
      <c r="T38" s="23">
        <f t="shared" ref="T38:T40" si="35">U38+V38+W38+X38+Y38+Z38+AA38+AB38+AC38+AD38+AE38</f>
        <v>0</v>
      </c>
    </row>
    <row r="39" spans="1:20" ht="22.5" x14ac:dyDescent="0.25">
      <c r="A39" s="88"/>
      <c r="B39" s="87"/>
      <c r="C39" s="25" t="s">
        <v>20</v>
      </c>
      <c r="D39" s="23">
        <f t="shared" si="6"/>
        <v>0</v>
      </c>
      <c r="E39" s="23">
        <f t="shared" si="20"/>
        <v>0</v>
      </c>
      <c r="F39" s="23">
        <f t="shared" si="21"/>
        <v>0</v>
      </c>
      <c r="G39" s="23">
        <f t="shared" si="22"/>
        <v>0</v>
      </c>
      <c r="H39" s="23">
        <f t="shared" si="23"/>
        <v>0</v>
      </c>
      <c r="I39" s="23">
        <f t="shared" si="24"/>
        <v>0</v>
      </c>
      <c r="J39" s="23">
        <f t="shared" si="25"/>
        <v>0</v>
      </c>
      <c r="K39" s="23">
        <f t="shared" si="26"/>
        <v>0</v>
      </c>
      <c r="L39" s="23">
        <f t="shared" si="27"/>
        <v>0</v>
      </c>
      <c r="M39" s="8">
        <f t="shared" si="28"/>
        <v>0</v>
      </c>
      <c r="N39" s="8">
        <f t="shared" si="29"/>
        <v>0</v>
      </c>
      <c r="O39" s="23">
        <f t="shared" si="30"/>
        <v>0</v>
      </c>
      <c r="P39" s="23">
        <f t="shared" si="31"/>
        <v>0</v>
      </c>
      <c r="Q39" s="23">
        <f t="shared" si="32"/>
        <v>0</v>
      </c>
      <c r="R39" s="23">
        <f t="shared" si="33"/>
        <v>0</v>
      </c>
      <c r="S39" s="23">
        <f t="shared" si="34"/>
        <v>0</v>
      </c>
      <c r="T39" s="23">
        <f t="shared" si="35"/>
        <v>0</v>
      </c>
    </row>
    <row r="40" spans="1:20" ht="22.5" x14ac:dyDescent="0.25">
      <c r="A40" s="88"/>
      <c r="B40" s="87"/>
      <c r="C40" s="25" t="s">
        <v>182</v>
      </c>
      <c r="D40" s="23">
        <f t="shared" si="6"/>
        <v>0</v>
      </c>
      <c r="E40" s="23">
        <f t="shared" si="20"/>
        <v>0</v>
      </c>
      <c r="F40" s="23">
        <f t="shared" si="21"/>
        <v>0</v>
      </c>
      <c r="G40" s="23">
        <f t="shared" si="22"/>
        <v>0</v>
      </c>
      <c r="H40" s="23">
        <f t="shared" si="23"/>
        <v>0</v>
      </c>
      <c r="I40" s="23">
        <f t="shared" si="24"/>
        <v>0</v>
      </c>
      <c r="J40" s="23">
        <f t="shared" si="25"/>
        <v>0</v>
      </c>
      <c r="K40" s="23">
        <f t="shared" si="26"/>
        <v>0</v>
      </c>
      <c r="L40" s="23">
        <f t="shared" si="27"/>
        <v>0</v>
      </c>
      <c r="M40" s="8">
        <f t="shared" si="28"/>
        <v>0</v>
      </c>
      <c r="N40" s="8">
        <f t="shared" si="29"/>
        <v>0</v>
      </c>
      <c r="O40" s="23">
        <f t="shared" si="30"/>
        <v>0</v>
      </c>
      <c r="P40" s="23">
        <f t="shared" si="31"/>
        <v>0</v>
      </c>
      <c r="Q40" s="23">
        <f t="shared" si="32"/>
        <v>0</v>
      </c>
      <c r="R40" s="23">
        <f t="shared" si="33"/>
        <v>0</v>
      </c>
      <c r="S40" s="23">
        <f t="shared" si="34"/>
        <v>0</v>
      </c>
      <c r="T40" s="23">
        <f t="shared" si="35"/>
        <v>0</v>
      </c>
    </row>
    <row r="41" spans="1:20" ht="22.5" x14ac:dyDescent="0.25">
      <c r="A41" s="88"/>
      <c r="B41" s="87"/>
      <c r="C41" s="25" t="s">
        <v>21</v>
      </c>
      <c r="D41" s="23">
        <f t="shared" si="6"/>
        <v>700</v>
      </c>
      <c r="E41" s="23">
        <v>700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8">
        <v>0</v>
      </c>
      <c r="L41" s="23">
        <v>0</v>
      </c>
      <c r="M41" s="8">
        <v>0</v>
      </c>
      <c r="N41" s="8">
        <v>0</v>
      </c>
      <c r="O41" s="23">
        <v>0</v>
      </c>
      <c r="P41" s="23">
        <v>0</v>
      </c>
      <c r="Q41" s="24">
        <v>0</v>
      </c>
      <c r="R41" s="24">
        <v>0</v>
      </c>
      <c r="S41" s="24">
        <v>0</v>
      </c>
      <c r="T41" s="24">
        <v>0</v>
      </c>
    </row>
    <row r="42" spans="1:20" ht="20.25" customHeight="1" x14ac:dyDescent="0.25">
      <c r="A42" s="88" t="s">
        <v>52</v>
      </c>
      <c r="B42" s="87" t="s">
        <v>26</v>
      </c>
      <c r="C42" s="25" t="s">
        <v>18</v>
      </c>
      <c r="D42" s="23">
        <f t="shared" si="6"/>
        <v>4694.7368399999996</v>
      </c>
      <c r="E42" s="23">
        <f>SUM(E43:E46)</f>
        <v>0</v>
      </c>
      <c r="F42" s="23">
        <f t="shared" ref="F42:O42" si="36">SUM(F43:F46)</f>
        <v>0</v>
      </c>
      <c r="G42" s="23">
        <f t="shared" si="36"/>
        <v>0</v>
      </c>
      <c r="H42" s="23">
        <f t="shared" si="36"/>
        <v>0</v>
      </c>
      <c r="I42" s="23">
        <f t="shared" si="36"/>
        <v>0</v>
      </c>
      <c r="J42" s="23">
        <f t="shared" si="36"/>
        <v>0</v>
      </c>
      <c r="K42" s="8">
        <f t="shared" si="36"/>
        <v>0</v>
      </c>
      <c r="L42" s="23">
        <f t="shared" si="36"/>
        <v>4694.7368399999996</v>
      </c>
      <c r="M42" s="8">
        <f t="shared" si="36"/>
        <v>0</v>
      </c>
      <c r="N42" s="8">
        <f t="shared" si="36"/>
        <v>0</v>
      </c>
      <c r="O42" s="23">
        <f t="shared" si="36"/>
        <v>0</v>
      </c>
      <c r="P42" s="23">
        <v>0</v>
      </c>
      <c r="Q42" s="24">
        <v>0</v>
      </c>
      <c r="R42" s="24">
        <v>0</v>
      </c>
      <c r="S42" s="24">
        <v>0</v>
      </c>
      <c r="T42" s="24">
        <v>0</v>
      </c>
    </row>
    <row r="43" spans="1:20" ht="22.5" x14ac:dyDescent="0.25">
      <c r="A43" s="88"/>
      <c r="B43" s="87"/>
      <c r="C43" s="25" t="s">
        <v>19</v>
      </c>
      <c r="D43" s="23">
        <f t="shared" si="6"/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8">
        <v>0</v>
      </c>
      <c r="N43" s="8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</row>
    <row r="44" spans="1:20" ht="22.5" x14ac:dyDescent="0.25">
      <c r="A44" s="88"/>
      <c r="B44" s="87"/>
      <c r="C44" s="25" t="s">
        <v>20</v>
      </c>
      <c r="D44" s="23">
        <f t="shared" si="6"/>
        <v>4460</v>
      </c>
      <c r="E44" s="23">
        <f t="shared" ref="E44:J44" si="37">SUM(E45:E48)</f>
        <v>0</v>
      </c>
      <c r="F44" s="23">
        <f t="shared" si="37"/>
        <v>0</v>
      </c>
      <c r="G44" s="23">
        <f t="shared" si="37"/>
        <v>0</v>
      </c>
      <c r="H44" s="23">
        <f t="shared" si="37"/>
        <v>0</v>
      </c>
      <c r="I44" s="23">
        <f t="shared" si="37"/>
        <v>0</v>
      </c>
      <c r="J44" s="23">
        <f t="shared" si="37"/>
        <v>0</v>
      </c>
      <c r="K44" s="8">
        <v>0</v>
      </c>
      <c r="L44" s="23">
        <v>4460</v>
      </c>
      <c r="M44" s="8">
        <v>0</v>
      </c>
      <c r="N44" s="8">
        <v>0</v>
      </c>
      <c r="O44" s="23">
        <v>0</v>
      </c>
      <c r="P44" s="23">
        <v>0</v>
      </c>
      <c r="Q44" s="24">
        <v>0</v>
      </c>
      <c r="R44" s="24">
        <v>0</v>
      </c>
      <c r="S44" s="24">
        <v>0</v>
      </c>
      <c r="T44" s="24">
        <v>0</v>
      </c>
    </row>
    <row r="45" spans="1:20" ht="22.5" x14ac:dyDescent="0.25">
      <c r="A45" s="88"/>
      <c r="B45" s="87"/>
      <c r="C45" s="25" t="s">
        <v>182</v>
      </c>
      <c r="D45" s="23">
        <f t="shared" si="6"/>
        <v>234.73684</v>
      </c>
      <c r="E45" s="23">
        <f t="shared" ref="E45:J45" si="38">SUM(E46:E49)</f>
        <v>0</v>
      </c>
      <c r="F45" s="23">
        <f t="shared" si="38"/>
        <v>0</v>
      </c>
      <c r="G45" s="23">
        <f t="shared" si="38"/>
        <v>0</v>
      </c>
      <c r="H45" s="23">
        <f t="shared" si="38"/>
        <v>0</v>
      </c>
      <c r="I45" s="23">
        <f t="shared" si="38"/>
        <v>0</v>
      </c>
      <c r="J45" s="23">
        <f t="shared" si="38"/>
        <v>0</v>
      </c>
      <c r="K45" s="8">
        <v>0</v>
      </c>
      <c r="L45" s="23">
        <v>234.73684</v>
      </c>
      <c r="M45" s="8">
        <v>0</v>
      </c>
      <c r="N45" s="8">
        <v>0</v>
      </c>
      <c r="O45" s="23">
        <v>0</v>
      </c>
      <c r="P45" s="23">
        <v>0</v>
      </c>
      <c r="Q45" s="24">
        <v>0</v>
      </c>
      <c r="R45" s="24">
        <v>0</v>
      </c>
      <c r="S45" s="24">
        <v>0</v>
      </c>
      <c r="T45" s="24">
        <v>0</v>
      </c>
    </row>
    <row r="46" spans="1:20" ht="22.5" x14ac:dyDescent="0.25">
      <c r="A46" s="88"/>
      <c r="B46" s="87"/>
      <c r="C46" s="25" t="s">
        <v>21</v>
      </c>
      <c r="D46" s="23">
        <f t="shared" si="6"/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8">
        <v>0</v>
      </c>
      <c r="N46" s="8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</row>
    <row r="47" spans="1:20" ht="15" customHeight="1" x14ac:dyDescent="0.25">
      <c r="A47" s="88" t="s">
        <v>154</v>
      </c>
      <c r="B47" s="87" t="s">
        <v>155</v>
      </c>
      <c r="C47" s="25" t="s">
        <v>18</v>
      </c>
      <c r="D47" s="23">
        <f t="shared" ref="D47:D61" si="39">E47+F47+G47+H47+I47+J47+K47+L47+M47+N47+O47</f>
        <v>3976.9319999999998</v>
      </c>
      <c r="E47" s="23">
        <f>SUM(E48:E51)</f>
        <v>0</v>
      </c>
      <c r="F47" s="23">
        <f t="shared" ref="F47:O47" si="40">SUM(F48:F51)</f>
        <v>0</v>
      </c>
      <c r="G47" s="23">
        <f t="shared" si="40"/>
        <v>0</v>
      </c>
      <c r="H47" s="23">
        <f t="shared" si="40"/>
        <v>0</v>
      </c>
      <c r="I47" s="23">
        <f t="shared" si="40"/>
        <v>0</v>
      </c>
      <c r="J47" s="23">
        <f t="shared" si="40"/>
        <v>0</v>
      </c>
      <c r="K47" s="8">
        <f t="shared" si="40"/>
        <v>1478.3</v>
      </c>
      <c r="L47" s="23">
        <f t="shared" si="40"/>
        <v>2498.6320000000001</v>
      </c>
      <c r="M47" s="8">
        <f t="shared" si="40"/>
        <v>0</v>
      </c>
      <c r="N47" s="8">
        <f t="shared" si="40"/>
        <v>0</v>
      </c>
      <c r="O47" s="23">
        <f t="shared" si="40"/>
        <v>0</v>
      </c>
      <c r="P47" s="23">
        <v>0</v>
      </c>
      <c r="Q47" s="24">
        <v>0</v>
      </c>
      <c r="R47" s="24">
        <v>0</v>
      </c>
      <c r="S47" s="24">
        <v>0</v>
      </c>
      <c r="T47" s="24">
        <v>0</v>
      </c>
    </row>
    <row r="48" spans="1:20" ht="22.5" x14ac:dyDescent="0.25">
      <c r="A48" s="88"/>
      <c r="B48" s="87"/>
      <c r="C48" s="25" t="s">
        <v>19</v>
      </c>
      <c r="D48" s="23">
        <f t="shared" si="39"/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8">
        <v>0</v>
      </c>
      <c r="N48" s="8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</row>
    <row r="49" spans="1:20" ht="22.5" x14ac:dyDescent="0.25">
      <c r="A49" s="88"/>
      <c r="B49" s="87"/>
      <c r="C49" s="25" t="s">
        <v>20</v>
      </c>
      <c r="D49" s="23">
        <f t="shared" si="39"/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8">
        <v>0</v>
      </c>
      <c r="N49" s="8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</row>
    <row r="50" spans="1:20" ht="22.5" x14ac:dyDescent="0.25">
      <c r="A50" s="88"/>
      <c r="B50" s="87"/>
      <c r="C50" s="25" t="s">
        <v>182</v>
      </c>
      <c r="D50" s="23">
        <f t="shared" si="39"/>
        <v>3976.9319999999998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8">
        <v>1478.3</v>
      </c>
      <c r="L50" s="23">
        <v>2498.6320000000001</v>
      </c>
      <c r="M50" s="8">
        <v>0</v>
      </c>
      <c r="N50" s="8">
        <v>0</v>
      </c>
      <c r="O50" s="23">
        <v>0</v>
      </c>
      <c r="P50" s="23">
        <v>0</v>
      </c>
      <c r="Q50" s="24">
        <v>0</v>
      </c>
      <c r="R50" s="24">
        <v>0</v>
      </c>
      <c r="S50" s="24">
        <v>0</v>
      </c>
      <c r="T50" s="24">
        <v>0</v>
      </c>
    </row>
    <row r="51" spans="1:20" ht="22.5" x14ac:dyDescent="0.25">
      <c r="A51" s="88"/>
      <c r="B51" s="87"/>
      <c r="C51" s="25" t="s">
        <v>21</v>
      </c>
      <c r="D51" s="23">
        <f t="shared" si="39"/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8">
        <v>0</v>
      </c>
      <c r="N51" s="8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</row>
    <row r="52" spans="1:20" ht="19.5" customHeight="1" x14ac:dyDescent="0.25">
      <c r="A52" s="97" t="s">
        <v>160</v>
      </c>
      <c r="B52" s="95" t="s">
        <v>161</v>
      </c>
      <c r="C52" s="22" t="s">
        <v>18</v>
      </c>
      <c r="D52" s="8">
        <f t="shared" ref="D52:D56" si="41">E52+F52+G52+H52+I52+J52+K52+L52+M52+N52+O52</f>
        <v>0</v>
      </c>
      <c r="E52" s="8">
        <f>SUM(E53:E56)</f>
        <v>0</v>
      </c>
      <c r="F52" s="8">
        <f t="shared" ref="F52:O52" si="42">SUM(F53:F56)</f>
        <v>0</v>
      </c>
      <c r="G52" s="8">
        <f t="shared" si="42"/>
        <v>0</v>
      </c>
      <c r="H52" s="8">
        <f t="shared" si="42"/>
        <v>0</v>
      </c>
      <c r="I52" s="8">
        <f t="shared" si="42"/>
        <v>0</v>
      </c>
      <c r="J52" s="8">
        <f t="shared" si="42"/>
        <v>0</v>
      </c>
      <c r="K52" s="8">
        <f t="shared" si="42"/>
        <v>0</v>
      </c>
      <c r="L52" s="23">
        <f t="shared" si="42"/>
        <v>0</v>
      </c>
      <c r="M52" s="8">
        <f t="shared" si="42"/>
        <v>0</v>
      </c>
      <c r="N52" s="8">
        <f t="shared" si="42"/>
        <v>0</v>
      </c>
      <c r="O52" s="8">
        <f t="shared" si="42"/>
        <v>0</v>
      </c>
      <c r="P52" s="8">
        <v>0</v>
      </c>
      <c r="Q52" s="24">
        <v>0</v>
      </c>
      <c r="R52" s="24">
        <v>0</v>
      </c>
      <c r="S52" s="24">
        <v>0</v>
      </c>
      <c r="T52" s="24">
        <v>0</v>
      </c>
    </row>
    <row r="53" spans="1:20" ht="22.5" x14ac:dyDescent="0.25">
      <c r="A53" s="97"/>
      <c r="B53" s="95"/>
      <c r="C53" s="22" t="s">
        <v>19</v>
      </c>
      <c r="D53" s="8">
        <f t="shared" si="41"/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23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</row>
    <row r="54" spans="1:20" ht="22.5" x14ac:dyDescent="0.25">
      <c r="A54" s="97"/>
      <c r="B54" s="95"/>
      <c r="C54" s="22" t="s">
        <v>20</v>
      </c>
      <c r="D54" s="8">
        <f t="shared" si="41"/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23">
        <v>0</v>
      </c>
      <c r="M54" s="8">
        <v>0</v>
      </c>
      <c r="N54" s="8">
        <v>0</v>
      </c>
      <c r="O54" s="8">
        <v>0</v>
      </c>
      <c r="P54" s="8">
        <v>0</v>
      </c>
      <c r="Q54" s="24">
        <v>0</v>
      </c>
      <c r="R54" s="24">
        <v>0</v>
      </c>
      <c r="S54" s="24">
        <v>0</v>
      </c>
      <c r="T54" s="24">
        <v>0</v>
      </c>
    </row>
    <row r="55" spans="1:20" ht="22.5" x14ac:dyDescent="0.25">
      <c r="A55" s="97"/>
      <c r="B55" s="95"/>
      <c r="C55" s="22" t="s">
        <v>182</v>
      </c>
      <c r="D55" s="8">
        <f t="shared" si="41"/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23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</row>
    <row r="56" spans="1:20" ht="22.5" x14ac:dyDescent="0.25">
      <c r="A56" s="97"/>
      <c r="B56" s="95"/>
      <c r="C56" s="22" t="s">
        <v>21</v>
      </c>
      <c r="D56" s="8">
        <f t="shared" si="41"/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23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</row>
    <row r="57" spans="1:20" ht="19.5" customHeight="1" x14ac:dyDescent="0.25">
      <c r="A57" s="97" t="s">
        <v>335</v>
      </c>
      <c r="B57" s="95" t="s">
        <v>336</v>
      </c>
      <c r="C57" s="22" t="s">
        <v>18</v>
      </c>
      <c r="D57" s="8">
        <f t="shared" si="39"/>
        <v>458.46</v>
      </c>
      <c r="E57" s="8">
        <f>SUM(E58:E61)</f>
        <v>0</v>
      </c>
      <c r="F57" s="8">
        <f t="shared" ref="F57:O57" si="43">SUM(F58:F61)</f>
        <v>0</v>
      </c>
      <c r="G57" s="8">
        <f t="shared" si="43"/>
        <v>0</v>
      </c>
      <c r="H57" s="8">
        <f t="shared" si="43"/>
        <v>0</v>
      </c>
      <c r="I57" s="8">
        <f t="shared" si="43"/>
        <v>0</v>
      </c>
      <c r="J57" s="8">
        <f t="shared" si="43"/>
        <v>0</v>
      </c>
      <c r="K57" s="8">
        <f t="shared" si="43"/>
        <v>0</v>
      </c>
      <c r="L57" s="23">
        <f t="shared" si="43"/>
        <v>0</v>
      </c>
      <c r="M57" s="8">
        <f t="shared" si="43"/>
        <v>0</v>
      </c>
      <c r="N57" s="8">
        <f t="shared" si="43"/>
        <v>458.46</v>
      </c>
      <c r="O57" s="8">
        <f t="shared" si="43"/>
        <v>0</v>
      </c>
      <c r="P57" s="8">
        <v>0</v>
      </c>
      <c r="Q57" s="24">
        <v>0</v>
      </c>
      <c r="R57" s="24">
        <v>0</v>
      </c>
      <c r="S57" s="24">
        <v>0</v>
      </c>
      <c r="T57" s="24">
        <v>0</v>
      </c>
    </row>
    <row r="58" spans="1:20" ht="22.5" x14ac:dyDescent="0.25">
      <c r="A58" s="97"/>
      <c r="B58" s="95"/>
      <c r="C58" s="22" t="s">
        <v>19</v>
      </c>
      <c r="D58" s="8">
        <f t="shared" si="39"/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23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</row>
    <row r="59" spans="1:20" ht="22.5" x14ac:dyDescent="0.25">
      <c r="A59" s="97"/>
      <c r="B59" s="95"/>
      <c r="C59" s="22" t="s">
        <v>20</v>
      </c>
      <c r="D59" s="8">
        <f t="shared" si="39"/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23">
        <v>0</v>
      </c>
      <c r="M59" s="8">
        <v>0</v>
      </c>
      <c r="N59" s="8">
        <v>0</v>
      </c>
      <c r="O59" s="8">
        <v>0</v>
      </c>
      <c r="P59" s="8">
        <v>0</v>
      </c>
      <c r="Q59" s="24">
        <v>0</v>
      </c>
      <c r="R59" s="24">
        <v>0</v>
      </c>
      <c r="S59" s="24">
        <v>0</v>
      </c>
      <c r="T59" s="24">
        <v>0</v>
      </c>
    </row>
    <row r="60" spans="1:20" ht="22.5" x14ac:dyDescent="0.25">
      <c r="A60" s="97"/>
      <c r="B60" s="95"/>
      <c r="C60" s="22" t="s">
        <v>182</v>
      </c>
      <c r="D60" s="8">
        <f t="shared" si="39"/>
        <v>458.46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23">
        <v>0</v>
      </c>
      <c r="M60" s="8">
        <v>0</v>
      </c>
      <c r="N60" s="8">
        <v>458.46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</row>
    <row r="61" spans="1:20" ht="22.5" x14ac:dyDescent="0.25">
      <c r="A61" s="97"/>
      <c r="B61" s="95"/>
      <c r="C61" s="22" t="s">
        <v>21</v>
      </c>
      <c r="D61" s="8">
        <f t="shared" si="39"/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23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</row>
    <row r="62" spans="1:20" ht="18.75" customHeight="1" x14ac:dyDescent="0.25">
      <c r="A62" s="88" t="s">
        <v>176</v>
      </c>
      <c r="B62" s="87" t="s">
        <v>27</v>
      </c>
      <c r="C62" s="25" t="s">
        <v>18</v>
      </c>
      <c r="D62" s="20">
        <f>D67+D72+D77+D82+D87+D92+D97+D102+D107+D112+D117</f>
        <v>546556.46399999992</v>
      </c>
      <c r="E62" s="20">
        <f t="shared" ref="E62:N62" si="44">E67+E72+E77+E82+E87+E92+E97+E102+E107+E112+E117</f>
        <v>143100</v>
      </c>
      <c r="F62" s="20">
        <f t="shared" si="44"/>
        <v>84169</v>
      </c>
      <c r="G62" s="20">
        <f t="shared" si="44"/>
        <v>685.1</v>
      </c>
      <c r="H62" s="20">
        <f t="shared" si="44"/>
        <v>77627.200000000012</v>
      </c>
      <c r="I62" s="20">
        <f t="shared" si="44"/>
        <v>23346.2</v>
      </c>
      <c r="J62" s="20">
        <f t="shared" si="44"/>
        <v>196571</v>
      </c>
      <c r="K62" s="9">
        <f t="shared" si="44"/>
        <v>3245.1</v>
      </c>
      <c r="L62" s="20">
        <f t="shared" si="44"/>
        <v>8909.4339999999993</v>
      </c>
      <c r="M62" s="9">
        <f t="shared" si="44"/>
        <v>0</v>
      </c>
      <c r="N62" s="9">
        <f t="shared" si="44"/>
        <v>8903.43</v>
      </c>
      <c r="O62" s="20">
        <f>O67+O72+O77+O82+O87+O92+O97+O102+O107+O112+O117</f>
        <v>0</v>
      </c>
      <c r="P62" s="20">
        <f t="shared" ref="P62:T62" si="45">P67+P72+P77+P82+P87+P92+P97+P102+P107+P112+P117</f>
        <v>0</v>
      </c>
      <c r="Q62" s="20">
        <f t="shared" si="45"/>
        <v>0</v>
      </c>
      <c r="R62" s="20">
        <f t="shared" si="45"/>
        <v>0</v>
      </c>
      <c r="S62" s="20">
        <f t="shared" si="45"/>
        <v>0</v>
      </c>
      <c r="T62" s="20">
        <f t="shared" si="45"/>
        <v>0</v>
      </c>
    </row>
    <row r="63" spans="1:20" ht="22.5" x14ac:dyDescent="0.25">
      <c r="A63" s="88"/>
      <c r="B63" s="87"/>
      <c r="C63" s="25" t="s">
        <v>19</v>
      </c>
      <c r="D63" s="20">
        <f>E63+F63+G63+H63+I63+J63+K63+L63+M63+N63+O63+P63</f>
        <v>399081.1</v>
      </c>
      <c r="E63" s="20">
        <f>E68+E73+E78+E83+E88+E93+E98+E103+E108+E113</f>
        <v>120000</v>
      </c>
      <c r="F63" s="20">
        <f t="shared" ref="F63:O63" si="46">F68+F73+F78+F83+F88+F93+F98+F103+F108+F113</f>
        <v>0</v>
      </c>
      <c r="G63" s="20">
        <f t="shared" si="46"/>
        <v>0</v>
      </c>
      <c r="H63" s="20">
        <f t="shared" si="46"/>
        <v>60300</v>
      </c>
      <c r="I63" s="20">
        <f t="shared" si="46"/>
        <v>23346.2</v>
      </c>
      <c r="J63" s="20">
        <f t="shared" si="46"/>
        <v>195434.9</v>
      </c>
      <c r="K63" s="9">
        <f t="shared" ref="K63:K66" si="47">K68+K73+K78+K83+K88+K93+K98+K103+K108+K113+K118</f>
        <v>0</v>
      </c>
      <c r="L63" s="20">
        <f>L68+L73+L78+L83+L88+L93+L98+L103+L108+L113</f>
        <v>0</v>
      </c>
      <c r="M63" s="9">
        <f t="shared" si="46"/>
        <v>0</v>
      </c>
      <c r="N63" s="9">
        <f t="shared" si="46"/>
        <v>0</v>
      </c>
      <c r="O63" s="20">
        <f t="shared" si="46"/>
        <v>0</v>
      </c>
      <c r="P63" s="20">
        <f t="shared" ref="P63:T63" si="48">P68+P73+P78+P83+P88+P93+P98+P103+P108+P113</f>
        <v>0</v>
      </c>
      <c r="Q63" s="20">
        <f t="shared" si="48"/>
        <v>0</v>
      </c>
      <c r="R63" s="20">
        <f t="shared" si="48"/>
        <v>0</v>
      </c>
      <c r="S63" s="20">
        <f t="shared" si="48"/>
        <v>0</v>
      </c>
      <c r="T63" s="20">
        <f t="shared" si="48"/>
        <v>0</v>
      </c>
    </row>
    <row r="64" spans="1:20" ht="22.5" x14ac:dyDescent="0.25">
      <c r="A64" s="88"/>
      <c r="B64" s="87"/>
      <c r="C64" s="25" t="s">
        <v>20</v>
      </c>
      <c r="D64" s="20">
        <f t="shared" ref="D64:D77" si="49">E64+F64+G64+H64+I64+J64+K64+L64+M64+N64+O64+P64</f>
        <v>101745.20000000001</v>
      </c>
      <c r="E64" s="20">
        <f t="shared" ref="E64:T66" si="50">E69+E74+E79+E84+E89+E94+E99+E104+E109+E114</f>
        <v>20000</v>
      </c>
      <c r="F64" s="20">
        <f t="shared" si="50"/>
        <v>80000</v>
      </c>
      <c r="G64" s="20">
        <f t="shared" si="50"/>
        <v>0</v>
      </c>
      <c r="H64" s="20">
        <f t="shared" si="50"/>
        <v>609.1</v>
      </c>
      <c r="I64" s="20">
        <f t="shared" si="50"/>
        <v>0</v>
      </c>
      <c r="J64" s="20">
        <f t="shared" si="50"/>
        <v>1136.0999999999999</v>
      </c>
      <c r="K64" s="9">
        <f t="shared" si="47"/>
        <v>0</v>
      </c>
      <c r="L64" s="20">
        <f t="shared" si="50"/>
        <v>0</v>
      </c>
      <c r="M64" s="9">
        <f t="shared" si="50"/>
        <v>0</v>
      </c>
      <c r="N64" s="9">
        <f t="shared" si="50"/>
        <v>0</v>
      </c>
      <c r="O64" s="20">
        <f t="shared" si="50"/>
        <v>0</v>
      </c>
      <c r="P64" s="20">
        <f t="shared" si="50"/>
        <v>0</v>
      </c>
      <c r="Q64" s="20">
        <f t="shared" si="50"/>
        <v>0</v>
      </c>
      <c r="R64" s="20">
        <f t="shared" si="50"/>
        <v>0</v>
      </c>
      <c r="S64" s="20">
        <f t="shared" si="50"/>
        <v>0</v>
      </c>
      <c r="T64" s="20">
        <f t="shared" si="50"/>
        <v>0</v>
      </c>
    </row>
    <row r="65" spans="1:20" ht="22.5" x14ac:dyDescent="0.25">
      <c r="A65" s="88"/>
      <c r="B65" s="87"/>
      <c r="C65" s="25" t="s">
        <v>182</v>
      </c>
      <c r="D65" s="20">
        <f t="shared" si="49"/>
        <v>45730.163999999997</v>
      </c>
      <c r="E65" s="20">
        <f>E70+E75+E80+E85+E90+E95+E100+E105+E110+E115</f>
        <v>3100</v>
      </c>
      <c r="F65" s="20">
        <f t="shared" si="50"/>
        <v>4169</v>
      </c>
      <c r="G65" s="20">
        <f t="shared" si="50"/>
        <v>685.1</v>
      </c>
      <c r="H65" s="20">
        <f t="shared" si="50"/>
        <v>16718.099999999999</v>
      </c>
      <c r="I65" s="20">
        <f t="shared" si="50"/>
        <v>0</v>
      </c>
      <c r="J65" s="20">
        <f t="shared" si="50"/>
        <v>0</v>
      </c>
      <c r="K65" s="9">
        <f>K70+K75+K80+K85+K90+K95+K100+K105+K110+K115+K120</f>
        <v>3245.1</v>
      </c>
      <c r="L65" s="20">
        <f>L70+L75+L80+L85+L90+L95+L100+L105+L110+L115+L120</f>
        <v>8909.4339999999993</v>
      </c>
      <c r="M65" s="9">
        <f t="shared" ref="M65:N65" si="51">M70+M75+M80+M85+M90+M95+M100+M105+M110+M115+M120</f>
        <v>0</v>
      </c>
      <c r="N65" s="9">
        <f t="shared" si="51"/>
        <v>8903.43</v>
      </c>
      <c r="O65" s="20">
        <f>O70+O75+O80+O85+O90+O95+O100+O105+O110+O115+O120</f>
        <v>0</v>
      </c>
      <c r="P65" s="20">
        <f>P70+P75+P80+P85+P90+P95+P100+P105+P110+P115+P120</f>
        <v>0</v>
      </c>
      <c r="Q65" s="20">
        <f t="shared" si="50"/>
        <v>0</v>
      </c>
      <c r="R65" s="20">
        <f t="shared" si="50"/>
        <v>0</v>
      </c>
      <c r="S65" s="20">
        <f t="shared" si="50"/>
        <v>0</v>
      </c>
      <c r="T65" s="20">
        <f t="shared" si="50"/>
        <v>0</v>
      </c>
    </row>
    <row r="66" spans="1:20" ht="22.5" x14ac:dyDescent="0.25">
      <c r="A66" s="88"/>
      <c r="B66" s="87"/>
      <c r="C66" s="25" t="s">
        <v>21</v>
      </c>
      <c r="D66" s="20">
        <f t="shared" si="49"/>
        <v>0</v>
      </c>
      <c r="E66" s="20">
        <f>E71+E76+E81+E86+E91+E96+E101+E106+E111+E116</f>
        <v>0</v>
      </c>
      <c r="F66" s="20">
        <f t="shared" si="50"/>
        <v>0</v>
      </c>
      <c r="G66" s="20">
        <f t="shared" si="50"/>
        <v>0</v>
      </c>
      <c r="H66" s="20">
        <f t="shared" si="50"/>
        <v>0</v>
      </c>
      <c r="I66" s="20">
        <f t="shared" si="50"/>
        <v>0</v>
      </c>
      <c r="J66" s="20">
        <f t="shared" si="50"/>
        <v>0</v>
      </c>
      <c r="K66" s="9">
        <f t="shared" si="47"/>
        <v>0</v>
      </c>
      <c r="L66" s="20">
        <f t="shared" si="50"/>
        <v>0</v>
      </c>
      <c r="M66" s="9">
        <f t="shared" si="50"/>
        <v>0</v>
      </c>
      <c r="N66" s="9">
        <f t="shared" si="50"/>
        <v>0</v>
      </c>
      <c r="O66" s="20">
        <f t="shared" si="50"/>
        <v>0</v>
      </c>
      <c r="P66" s="20">
        <f t="shared" si="50"/>
        <v>0</v>
      </c>
      <c r="Q66" s="20">
        <f t="shared" si="50"/>
        <v>0</v>
      </c>
      <c r="R66" s="20">
        <f t="shared" si="50"/>
        <v>0</v>
      </c>
      <c r="S66" s="20">
        <f t="shared" si="50"/>
        <v>0</v>
      </c>
      <c r="T66" s="20">
        <f t="shared" si="50"/>
        <v>0</v>
      </c>
    </row>
    <row r="67" spans="1:20" ht="20.25" customHeight="1" x14ac:dyDescent="0.25">
      <c r="A67" s="88" t="s">
        <v>53</v>
      </c>
      <c r="B67" s="87" t="s">
        <v>28</v>
      </c>
      <c r="C67" s="25" t="s">
        <v>18</v>
      </c>
      <c r="D67" s="20">
        <f t="shared" si="49"/>
        <v>244112.80000000002</v>
      </c>
      <c r="E67" s="23">
        <f>SUM(E68:E71)</f>
        <v>143100</v>
      </c>
      <c r="F67" s="23">
        <f t="shared" ref="F67:O67" si="52">SUM(F68:F71)</f>
        <v>84069</v>
      </c>
      <c r="G67" s="23">
        <f t="shared" si="52"/>
        <v>225.7</v>
      </c>
      <c r="H67" s="23">
        <f t="shared" si="52"/>
        <v>16718.099999999999</v>
      </c>
      <c r="I67" s="23">
        <f t="shared" si="52"/>
        <v>0</v>
      </c>
      <c r="J67" s="23">
        <f t="shared" si="52"/>
        <v>0</v>
      </c>
      <c r="K67" s="8">
        <f t="shared" si="52"/>
        <v>0</v>
      </c>
      <c r="L67" s="23">
        <f t="shared" si="52"/>
        <v>0</v>
      </c>
      <c r="M67" s="8">
        <f t="shared" si="52"/>
        <v>0</v>
      </c>
      <c r="N67" s="8">
        <f t="shared" si="52"/>
        <v>0</v>
      </c>
      <c r="O67" s="23">
        <f t="shared" si="52"/>
        <v>0</v>
      </c>
      <c r="P67" s="23">
        <v>0</v>
      </c>
      <c r="Q67" s="24">
        <v>0</v>
      </c>
      <c r="R67" s="24">
        <v>0</v>
      </c>
      <c r="S67" s="24">
        <v>0</v>
      </c>
      <c r="T67" s="24">
        <v>0</v>
      </c>
    </row>
    <row r="68" spans="1:20" ht="22.5" x14ac:dyDescent="0.25">
      <c r="A68" s="88"/>
      <c r="B68" s="87"/>
      <c r="C68" s="25" t="s">
        <v>19</v>
      </c>
      <c r="D68" s="20">
        <f t="shared" si="49"/>
        <v>120000</v>
      </c>
      <c r="E68" s="23">
        <v>120000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8">
        <v>0</v>
      </c>
      <c r="N68" s="8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</row>
    <row r="69" spans="1:20" ht="22.5" x14ac:dyDescent="0.25">
      <c r="A69" s="88"/>
      <c r="B69" s="87"/>
      <c r="C69" s="25" t="s">
        <v>20</v>
      </c>
      <c r="D69" s="20">
        <f t="shared" si="49"/>
        <v>100000</v>
      </c>
      <c r="E69" s="23">
        <v>20000</v>
      </c>
      <c r="F69" s="23">
        <v>80000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8">
        <v>0</v>
      </c>
      <c r="N69" s="8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</row>
    <row r="70" spans="1:20" ht="22.5" x14ac:dyDescent="0.25">
      <c r="A70" s="88"/>
      <c r="B70" s="87"/>
      <c r="C70" s="25" t="s">
        <v>182</v>
      </c>
      <c r="D70" s="20">
        <f t="shared" si="49"/>
        <v>24112.799999999999</v>
      </c>
      <c r="E70" s="23">
        <v>3100</v>
      </c>
      <c r="F70" s="23">
        <v>4069</v>
      </c>
      <c r="G70" s="23">
        <v>225.7</v>
      </c>
      <c r="H70" s="23">
        <v>16718.099999999999</v>
      </c>
      <c r="I70" s="23">
        <f t="shared" ref="I70:T70" si="53">SUM(I71:I74)</f>
        <v>0</v>
      </c>
      <c r="J70" s="23">
        <f t="shared" si="53"/>
        <v>0</v>
      </c>
      <c r="K70" s="23">
        <f t="shared" si="53"/>
        <v>0</v>
      </c>
      <c r="L70" s="23">
        <f t="shared" si="53"/>
        <v>0</v>
      </c>
      <c r="M70" s="8">
        <f t="shared" si="53"/>
        <v>0</v>
      </c>
      <c r="N70" s="8">
        <f t="shared" si="53"/>
        <v>0</v>
      </c>
      <c r="O70" s="23">
        <f t="shared" si="53"/>
        <v>0</v>
      </c>
      <c r="P70" s="23">
        <f t="shared" si="53"/>
        <v>0</v>
      </c>
      <c r="Q70" s="23">
        <f t="shared" si="53"/>
        <v>0</v>
      </c>
      <c r="R70" s="23">
        <f t="shared" si="53"/>
        <v>0</v>
      </c>
      <c r="S70" s="23">
        <f t="shared" si="53"/>
        <v>0</v>
      </c>
      <c r="T70" s="23">
        <f t="shared" si="53"/>
        <v>0</v>
      </c>
    </row>
    <row r="71" spans="1:20" ht="22.5" x14ac:dyDescent="0.25">
      <c r="A71" s="88"/>
      <c r="B71" s="87"/>
      <c r="C71" s="25" t="s">
        <v>21</v>
      </c>
      <c r="D71" s="20">
        <f t="shared" si="49"/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8">
        <v>0</v>
      </c>
      <c r="N71" s="8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</row>
    <row r="72" spans="1:20" ht="15.75" customHeight="1" x14ac:dyDescent="0.25">
      <c r="A72" s="88" t="s">
        <v>54</v>
      </c>
      <c r="B72" s="87" t="s">
        <v>29</v>
      </c>
      <c r="C72" s="25" t="s">
        <v>18</v>
      </c>
      <c r="D72" s="20">
        <f t="shared" si="49"/>
        <v>446.7</v>
      </c>
      <c r="E72" s="23">
        <f>SUM(E73:E76)</f>
        <v>0</v>
      </c>
      <c r="F72" s="23">
        <f t="shared" ref="F72:O72" si="54">SUM(F73:F76)</f>
        <v>100</v>
      </c>
      <c r="G72" s="23">
        <f t="shared" si="54"/>
        <v>346.7</v>
      </c>
      <c r="H72" s="23">
        <f t="shared" si="54"/>
        <v>0</v>
      </c>
      <c r="I72" s="23">
        <f t="shared" si="54"/>
        <v>0</v>
      </c>
      <c r="J72" s="23">
        <f t="shared" si="54"/>
        <v>0</v>
      </c>
      <c r="K72" s="8">
        <f t="shared" si="54"/>
        <v>0</v>
      </c>
      <c r="L72" s="23">
        <f t="shared" si="54"/>
        <v>0</v>
      </c>
      <c r="M72" s="8">
        <f t="shared" si="54"/>
        <v>0</v>
      </c>
      <c r="N72" s="8">
        <f t="shared" si="54"/>
        <v>0</v>
      </c>
      <c r="O72" s="23">
        <f t="shared" si="54"/>
        <v>0</v>
      </c>
      <c r="P72" s="23">
        <v>0</v>
      </c>
      <c r="Q72" s="24">
        <v>0</v>
      </c>
      <c r="R72" s="24">
        <v>0</v>
      </c>
      <c r="S72" s="24">
        <v>0</v>
      </c>
      <c r="T72" s="24">
        <v>0</v>
      </c>
    </row>
    <row r="73" spans="1:20" ht="22.5" x14ac:dyDescent="0.25">
      <c r="A73" s="88"/>
      <c r="B73" s="87"/>
      <c r="C73" s="25" t="s">
        <v>19</v>
      </c>
      <c r="D73" s="20">
        <f t="shared" si="49"/>
        <v>0</v>
      </c>
      <c r="E73" s="23"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8">
        <v>0</v>
      </c>
      <c r="N73" s="8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</row>
    <row r="74" spans="1:20" ht="22.5" x14ac:dyDescent="0.25">
      <c r="A74" s="88"/>
      <c r="B74" s="87"/>
      <c r="C74" s="25" t="s">
        <v>20</v>
      </c>
      <c r="D74" s="20">
        <f t="shared" si="49"/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8">
        <v>0</v>
      </c>
      <c r="N74" s="8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</row>
    <row r="75" spans="1:20" ht="22.5" x14ac:dyDescent="0.25">
      <c r="A75" s="88"/>
      <c r="B75" s="87"/>
      <c r="C75" s="25" t="s">
        <v>182</v>
      </c>
      <c r="D75" s="20">
        <f t="shared" si="49"/>
        <v>446.7</v>
      </c>
      <c r="E75" s="23">
        <v>0</v>
      </c>
      <c r="F75" s="23">
        <v>100</v>
      </c>
      <c r="G75" s="23">
        <v>346.7</v>
      </c>
      <c r="H75" s="23">
        <f t="shared" ref="H75:T75" si="55">SUM(H76:H79)</f>
        <v>0</v>
      </c>
      <c r="I75" s="23">
        <f t="shared" si="55"/>
        <v>0</v>
      </c>
      <c r="J75" s="23">
        <f t="shared" si="55"/>
        <v>0</v>
      </c>
      <c r="K75" s="23">
        <f t="shared" si="55"/>
        <v>0</v>
      </c>
      <c r="L75" s="23">
        <f t="shared" si="55"/>
        <v>0</v>
      </c>
      <c r="M75" s="8">
        <f t="shared" si="55"/>
        <v>0</v>
      </c>
      <c r="N75" s="8">
        <f t="shared" si="55"/>
        <v>0</v>
      </c>
      <c r="O75" s="23">
        <f t="shared" si="55"/>
        <v>0</v>
      </c>
      <c r="P75" s="23">
        <f t="shared" si="55"/>
        <v>0</v>
      </c>
      <c r="Q75" s="23">
        <f t="shared" si="55"/>
        <v>0</v>
      </c>
      <c r="R75" s="23">
        <f t="shared" si="55"/>
        <v>0</v>
      </c>
      <c r="S75" s="23">
        <f t="shared" si="55"/>
        <v>0</v>
      </c>
      <c r="T75" s="23">
        <f t="shared" si="55"/>
        <v>0</v>
      </c>
    </row>
    <row r="76" spans="1:20" ht="22.5" x14ac:dyDescent="0.25">
      <c r="A76" s="88"/>
      <c r="B76" s="87"/>
      <c r="C76" s="25" t="s">
        <v>21</v>
      </c>
      <c r="D76" s="20">
        <f t="shared" si="49"/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8">
        <v>0</v>
      </c>
      <c r="N76" s="8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</row>
    <row r="77" spans="1:20" ht="19.5" customHeight="1" x14ac:dyDescent="0.25">
      <c r="A77" s="88" t="s">
        <v>55</v>
      </c>
      <c r="B77" s="87" t="s">
        <v>30</v>
      </c>
      <c r="C77" s="25" t="s">
        <v>18</v>
      </c>
      <c r="D77" s="20">
        <f t="shared" si="49"/>
        <v>62.7</v>
      </c>
      <c r="E77" s="23">
        <f>SUM(E78:E81)</f>
        <v>0</v>
      </c>
      <c r="F77" s="23">
        <f t="shared" ref="F77:O77" si="56">SUM(F78:F81)</f>
        <v>0</v>
      </c>
      <c r="G77" s="23">
        <f t="shared" si="56"/>
        <v>62.7</v>
      </c>
      <c r="H77" s="23">
        <f t="shared" si="56"/>
        <v>0</v>
      </c>
      <c r="I77" s="23">
        <f t="shared" si="56"/>
        <v>0</v>
      </c>
      <c r="J77" s="23">
        <f t="shared" si="56"/>
        <v>0</v>
      </c>
      <c r="K77" s="8">
        <f t="shared" si="56"/>
        <v>0</v>
      </c>
      <c r="L77" s="23">
        <f t="shared" si="56"/>
        <v>0</v>
      </c>
      <c r="M77" s="8">
        <f t="shared" si="56"/>
        <v>0</v>
      </c>
      <c r="N77" s="8">
        <f t="shared" si="56"/>
        <v>0</v>
      </c>
      <c r="O77" s="23">
        <f t="shared" si="56"/>
        <v>0</v>
      </c>
      <c r="P77" s="23">
        <v>0</v>
      </c>
      <c r="Q77" s="24">
        <v>0</v>
      </c>
      <c r="R77" s="24">
        <v>0</v>
      </c>
      <c r="S77" s="24">
        <v>0</v>
      </c>
      <c r="T77" s="24">
        <v>0</v>
      </c>
    </row>
    <row r="78" spans="1:20" ht="22.5" x14ac:dyDescent="0.25">
      <c r="A78" s="88"/>
      <c r="B78" s="87"/>
      <c r="C78" s="25" t="s">
        <v>19</v>
      </c>
      <c r="D78" s="23">
        <f t="shared" si="6"/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8">
        <v>0</v>
      </c>
      <c r="N78" s="8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</row>
    <row r="79" spans="1:20" ht="22.5" x14ac:dyDescent="0.25">
      <c r="A79" s="88"/>
      <c r="B79" s="87"/>
      <c r="C79" s="25" t="s">
        <v>20</v>
      </c>
      <c r="D79" s="23">
        <f t="shared" si="6"/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8">
        <v>0</v>
      </c>
      <c r="N79" s="8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</row>
    <row r="80" spans="1:20" ht="22.5" x14ac:dyDescent="0.25">
      <c r="A80" s="88"/>
      <c r="B80" s="87"/>
      <c r="C80" s="25" t="s">
        <v>182</v>
      </c>
      <c r="D80" s="23">
        <f t="shared" si="6"/>
        <v>62.7</v>
      </c>
      <c r="E80" s="23">
        <v>0</v>
      </c>
      <c r="F80" s="23">
        <v>0</v>
      </c>
      <c r="G80" s="23">
        <v>62.7</v>
      </c>
      <c r="H80" s="23">
        <f t="shared" ref="H80:T80" si="57">SUM(H81:H84)</f>
        <v>0</v>
      </c>
      <c r="I80" s="23">
        <f t="shared" si="57"/>
        <v>0</v>
      </c>
      <c r="J80" s="23">
        <f t="shared" si="57"/>
        <v>0</v>
      </c>
      <c r="K80" s="23">
        <f t="shared" si="57"/>
        <v>0</v>
      </c>
      <c r="L80" s="23">
        <f t="shared" si="57"/>
        <v>0</v>
      </c>
      <c r="M80" s="8">
        <f t="shared" si="57"/>
        <v>0</v>
      </c>
      <c r="N80" s="8">
        <f t="shared" si="57"/>
        <v>0</v>
      </c>
      <c r="O80" s="23">
        <f t="shared" si="57"/>
        <v>0</v>
      </c>
      <c r="P80" s="23">
        <f t="shared" si="57"/>
        <v>0</v>
      </c>
      <c r="Q80" s="23">
        <f t="shared" si="57"/>
        <v>0</v>
      </c>
      <c r="R80" s="23">
        <f t="shared" si="57"/>
        <v>0</v>
      </c>
      <c r="S80" s="23">
        <f t="shared" si="57"/>
        <v>0</v>
      </c>
      <c r="T80" s="23">
        <f t="shared" si="57"/>
        <v>0</v>
      </c>
    </row>
    <row r="81" spans="1:20" ht="22.5" x14ac:dyDescent="0.25">
      <c r="A81" s="88"/>
      <c r="B81" s="87"/>
      <c r="C81" s="25" t="s">
        <v>21</v>
      </c>
      <c r="D81" s="23">
        <f t="shared" si="6"/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8">
        <v>0</v>
      </c>
      <c r="N81" s="8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</row>
    <row r="82" spans="1:20" ht="15.75" customHeight="1" x14ac:dyDescent="0.25">
      <c r="A82" s="88" t="s">
        <v>56</v>
      </c>
      <c r="B82" s="87" t="s">
        <v>31</v>
      </c>
      <c r="C82" s="25" t="s">
        <v>18</v>
      </c>
      <c r="D82" s="23">
        <f t="shared" si="6"/>
        <v>50</v>
      </c>
      <c r="E82" s="23">
        <f>SUM(E83:E86)</f>
        <v>0</v>
      </c>
      <c r="F82" s="23">
        <f t="shared" ref="F82:O82" si="58">SUM(F83:F86)</f>
        <v>0</v>
      </c>
      <c r="G82" s="23">
        <f t="shared" si="58"/>
        <v>50</v>
      </c>
      <c r="H82" s="23">
        <f t="shared" si="58"/>
        <v>0</v>
      </c>
      <c r="I82" s="23">
        <f t="shared" si="58"/>
        <v>0</v>
      </c>
      <c r="J82" s="23">
        <f t="shared" si="58"/>
        <v>0</v>
      </c>
      <c r="K82" s="8">
        <f t="shared" si="58"/>
        <v>0</v>
      </c>
      <c r="L82" s="23">
        <f t="shared" si="58"/>
        <v>0</v>
      </c>
      <c r="M82" s="8">
        <f t="shared" si="58"/>
        <v>0</v>
      </c>
      <c r="N82" s="8">
        <f t="shared" si="58"/>
        <v>0</v>
      </c>
      <c r="O82" s="23">
        <f t="shared" si="58"/>
        <v>0</v>
      </c>
      <c r="P82" s="23">
        <v>0</v>
      </c>
      <c r="Q82" s="24">
        <v>0</v>
      </c>
      <c r="R82" s="24">
        <v>0</v>
      </c>
      <c r="S82" s="24">
        <v>0</v>
      </c>
      <c r="T82" s="24">
        <v>0</v>
      </c>
    </row>
    <row r="83" spans="1:20" ht="22.5" x14ac:dyDescent="0.25">
      <c r="A83" s="88"/>
      <c r="B83" s="87"/>
      <c r="C83" s="25" t="s">
        <v>19</v>
      </c>
      <c r="D83" s="23">
        <f t="shared" si="6"/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8">
        <v>0</v>
      </c>
      <c r="N83" s="8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</row>
    <row r="84" spans="1:20" ht="22.5" x14ac:dyDescent="0.25">
      <c r="A84" s="88"/>
      <c r="B84" s="87"/>
      <c r="C84" s="25" t="s">
        <v>20</v>
      </c>
      <c r="D84" s="23">
        <f t="shared" si="6"/>
        <v>0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8">
        <v>0</v>
      </c>
      <c r="N84" s="8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</row>
    <row r="85" spans="1:20" ht="22.5" x14ac:dyDescent="0.25">
      <c r="A85" s="88"/>
      <c r="B85" s="87"/>
      <c r="C85" s="25" t="s">
        <v>182</v>
      </c>
      <c r="D85" s="23">
        <f t="shared" si="6"/>
        <v>50</v>
      </c>
      <c r="E85" s="23">
        <v>0</v>
      </c>
      <c r="F85" s="23">
        <v>0</v>
      </c>
      <c r="G85" s="23">
        <v>50</v>
      </c>
      <c r="H85" s="23">
        <v>0</v>
      </c>
      <c r="I85" s="23">
        <v>0</v>
      </c>
      <c r="J85" s="23">
        <v>0</v>
      </c>
      <c r="K85" s="8">
        <v>0</v>
      </c>
      <c r="L85" s="23">
        <v>0</v>
      </c>
      <c r="M85" s="8">
        <v>0</v>
      </c>
      <c r="N85" s="8">
        <v>0</v>
      </c>
      <c r="O85" s="23">
        <v>0</v>
      </c>
      <c r="P85" s="23">
        <v>0</v>
      </c>
      <c r="Q85" s="24">
        <v>0</v>
      </c>
      <c r="R85" s="24">
        <v>0</v>
      </c>
      <c r="S85" s="24">
        <v>0</v>
      </c>
      <c r="T85" s="24">
        <v>0</v>
      </c>
    </row>
    <row r="86" spans="1:20" ht="22.5" x14ac:dyDescent="0.25">
      <c r="A86" s="88"/>
      <c r="B86" s="87"/>
      <c r="C86" s="25" t="s">
        <v>21</v>
      </c>
      <c r="D86" s="23">
        <f t="shared" si="6"/>
        <v>0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8">
        <v>0</v>
      </c>
      <c r="N86" s="8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</row>
    <row r="87" spans="1:20" ht="20.25" customHeight="1" x14ac:dyDescent="0.25">
      <c r="A87" s="88" t="s">
        <v>57</v>
      </c>
      <c r="B87" s="87" t="s">
        <v>32</v>
      </c>
      <c r="C87" s="25" t="s">
        <v>18</v>
      </c>
      <c r="D87" s="23">
        <f t="shared" si="6"/>
        <v>279081.09999999998</v>
      </c>
      <c r="E87" s="23">
        <f>SUM(E88:E91)</f>
        <v>0</v>
      </c>
      <c r="F87" s="23">
        <f t="shared" ref="F87:O87" si="59">SUM(F88:F91)</f>
        <v>0</v>
      </c>
      <c r="G87" s="23">
        <f t="shared" si="59"/>
        <v>0</v>
      </c>
      <c r="H87" s="23">
        <f t="shared" si="59"/>
        <v>60300</v>
      </c>
      <c r="I87" s="23">
        <f t="shared" si="59"/>
        <v>23346.2</v>
      </c>
      <c r="J87" s="23">
        <f t="shared" si="59"/>
        <v>195434.9</v>
      </c>
      <c r="K87" s="8">
        <f t="shared" si="59"/>
        <v>0</v>
      </c>
      <c r="L87" s="23">
        <f t="shared" si="59"/>
        <v>0</v>
      </c>
      <c r="M87" s="8">
        <f t="shared" si="59"/>
        <v>0</v>
      </c>
      <c r="N87" s="8">
        <f t="shared" si="59"/>
        <v>0</v>
      </c>
      <c r="O87" s="23">
        <f t="shared" si="59"/>
        <v>0</v>
      </c>
      <c r="P87" s="23">
        <v>0</v>
      </c>
      <c r="Q87" s="24">
        <v>0</v>
      </c>
      <c r="R87" s="24">
        <v>0</v>
      </c>
      <c r="S87" s="24">
        <v>0</v>
      </c>
      <c r="T87" s="24">
        <v>0</v>
      </c>
    </row>
    <row r="88" spans="1:20" ht="22.5" x14ac:dyDescent="0.25">
      <c r="A88" s="88"/>
      <c r="B88" s="87"/>
      <c r="C88" s="25" t="s">
        <v>19</v>
      </c>
      <c r="D88" s="23">
        <f t="shared" si="6"/>
        <v>279081.09999999998</v>
      </c>
      <c r="E88" s="23">
        <v>0</v>
      </c>
      <c r="F88" s="23">
        <v>0</v>
      </c>
      <c r="G88" s="23">
        <v>0</v>
      </c>
      <c r="H88" s="23">
        <v>60300</v>
      </c>
      <c r="I88" s="23">
        <v>23346.2</v>
      </c>
      <c r="J88" s="23">
        <v>195434.9</v>
      </c>
      <c r="K88" s="8">
        <v>0</v>
      </c>
      <c r="L88" s="23">
        <v>0</v>
      </c>
      <c r="M88" s="8">
        <v>0</v>
      </c>
      <c r="N88" s="8">
        <v>0</v>
      </c>
      <c r="O88" s="23">
        <v>0</v>
      </c>
      <c r="P88" s="23">
        <v>0</v>
      </c>
      <c r="Q88" s="24">
        <v>0</v>
      </c>
      <c r="R88" s="24">
        <v>0</v>
      </c>
      <c r="S88" s="24">
        <v>0</v>
      </c>
      <c r="T88" s="24">
        <v>0</v>
      </c>
    </row>
    <row r="89" spans="1:20" ht="22.5" x14ac:dyDescent="0.25">
      <c r="A89" s="88"/>
      <c r="B89" s="87"/>
      <c r="C89" s="25" t="s">
        <v>20</v>
      </c>
      <c r="D89" s="23">
        <f t="shared" si="6"/>
        <v>0</v>
      </c>
      <c r="E89" s="23">
        <v>0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8">
        <v>0</v>
      </c>
      <c r="N89" s="8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</row>
    <row r="90" spans="1:20" ht="22.5" x14ac:dyDescent="0.25">
      <c r="A90" s="88"/>
      <c r="B90" s="87"/>
      <c r="C90" s="25" t="s">
        <v>182</v>
      </c>
      <c r="D90" s="23">
        <f t="shared" si="6"/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8">
        <v>0</v>
      </c>
      <c r="N90" s="8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</row>
    <row r="91" spans="1:20" ht="22.5" x14ac:dyDescent="0.25">
      <c r="A91" s="88"/>
      <c r="B91" s="87"/>
      <c r="C91" s="25" t="s">
        <v>21</v>
      </c>
      <c r="D91" s="23">
        <f t="shared" si="6"/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8">
        <v>0</v>
      </c>
      <c r="N91" s="8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</row>
    <row r="92" spans="1:20" ht="25.5" customHeight="1" x14ac:dyDescent="0.25">
      <c r="A92" s="88" t="s">
        <v>58</v>
      </c>
      <c r="B92" s="87" t="s">
        <v>33</v>
      </c>
      <c r="C92" s="25" t="s">
        <v>18</v>
      </c>
      <c r="D92" s="23">
        <f>E92+F92+G92+H92+I92+J92+K92+L92+M92+N92+O92</f>
        <v>1745.1999999999998</v>
      </c>
      <c r="E92" s="23">
        <f>SUM(E93:E96)</f>
        <v>0</v>
      </c>
      <c r="F92" s="23">
        <f t="shared" ref="F92:O92" si="60">SUM(F93:F96)</f>
        <v>0</v>
      </c>
      <c r="G92" s="23">
        <f t="shared" si="60"/>
        <v>0</v>
      </c>
      <c r="H92" s="23">
        <f t="shared" si="60"/>
        <v>609.1</v>
      </c>
      <c r="I92" s="23">
        <f t="shared" si="60"/>
        <v>0</v>
      </c>
      <c r="J92" s="23">
        <f t="shared" si="60"/>
        <v>1136.0999999999999</v>
      </c>
      <c r="K92" s="8">
        <f t="shared" si="60"/>
        <v>0</v>
      </c>
      <c r="L92" s="23">
        <f t="shared" si="60"/>
        <v>0</v>
      </c>
      <c r="M92" s="8">
        <f t="shared" si="60"/>
        <v>0</v>
      </c>
      <c r="N92" s="8">
        <f t="shared" si="60"/>
        <v>0</v>
      </c>
      <c r="O92" s="23">
        <f t="shared" si="60"/>
        <v>0</v>
      </c>
      <c r="P92" s="23">
        <v>0</v>
      </c>
      <c r="Q92" s="24">
        <v>0</v>
      </c>
      <c r="R92" s="24">
        <v>0</v>
      </c>
      <c r="S92" s="24">
        <v>0</v>
      </c>
      <c r="T92" s="24">
        <v>0</v>
      </c>
    </row>
    <row r="93" spans="1:20" ht="22.5" x14ac:dyDescent="0.25">
      <c r="A93" s="88"/>
      <c r="B93" s="87"/>
      <c r="C93" s="25" t="s">
        <v>19</v>
      </c>
      <c r="D93" s="23">
        <f t="shared" ref="D93:D124" si="61">E93+F93+G93+H93+I93+J93+K93+L93+M93+N93+O93</f>
        <v>0</v>
      </c>
      <c r="E93" s="23">
        <v>0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8">
        <v>0</v>
      </c>
      <c r="N93" s="8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</row>
    <row r="94" spans="1:20" ht="22.5" x14ac:dyDescent="0.25">
      <c r="A94" s="88"/>
      <c r="B94" s="87"/>
      <c r="C94" s="25" t="s">
        <v>20</v>
      </c>
      <c r="D94" s="23">
        <f t="shared" si="61"/>
        <v>1745.1999999999998</v>
      </c>
      <c r="E94" s="23">
        <v>0</v>
      </c>
      <c r="F94" s="23">
        <v>0</v>
      </c>
      <c r="G94" s="23">
        <v>0</v>
      </c>
      <c r="H94" s="23">
        <v>609.1</v>
      </c>
      <c r="I94" s="23">
        <v>0</v>
      </c>
      <c r="J94" s="23">
        <v>1136.0999999999999</v>
      </c>
      <c r="K94" s="8">
        <v>0</v>
      </c>
      <c r="L94" s="23">
        <v>0</v>
      </c>
      <c r="M94" s="8">
        <v>0</v>
      </c>
      <c r="N94" s="8">
        <v>0</v>
      </c>
      <c r="O94" s="23">
        <v>0</v>
      </c>
      <c r="P94" s="23">
        <v>0</v>
      </c>
      <c r="Q94" s="24">
        <v>0</v>
      </c>
      <c r="R94" s="24">
        <v>0</v>
      </c>
      <c r="S94" s="24">
        <v>0</v>
      </c>
      <c r="T94" s="24">
        <v>0</v>
      </c>
    </row>
    <row r="95" spans="1:20" ht="22.5" x14ac:dyDescent="0.25">
      <c r="A95" s="88"/>
      <c r="B95" s="87"/>
      <c r="C95" s="25" t="s">
        <v>182</v>
      </c>
      <c r="D95" s="23">
        <f t="shared" si="61"/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8">
        <v>0</v>
      </c>
      <c r="N95" s="8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</row>
    <row r="96" spans="1:20" ht="22.5" x14ac:dyDescent="0.25">
      <c r="A96" s="88"/>
      <c r="B96" s="87"/>
      <c r="C96" s="25" t="s">
        <v>21</v>
      </c>
      <c r="D96" s="23">
        <f t="shared" si="61"/>
        <v>0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8">
        <v>0</v>
      </c>
      <c r="N96" s="8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</row>
    <row r="97" spans="1:20" ht="15" customHeight="1" x14ac:dyDescent="0.25">
      <c r="A97" s="88" t="s">
        <v>139</v>
      </c>
      <c r="B97" s="91" t="s">
        <v>138</v>
      </c>
      <c r="C97" s="25" t="s">
        <v>18</v>
      </c>
      <c r="D97" s="23">
        <f>E97+F97+G97+H97+I97+J97+K97+L97+M97+N97+O97</f>
        <v>3245.1</v>
      </c>
      <c r="E97" s="23">
        <f>SUM(E98:E101)</f>
        <v>0</v>
      </c>
      <c r="F97" s="23">
        <f t="shared" ref="F97:O97" si="62">SUM(F98:F101)</f>
        <v>0</v>
      </c>
      <c r="G97" s="23">
        <f t="shared" si="62"/>
        <v>0</v>
      </c>
      <c r="H97" s="23">
        <f t="shared" si="62"/>
        <v>0</v>
      </c>
      <c r="I97" s="23">
        <f t="shared" si="62"/>
        <v>0</v>
      </c>
      <c r="J97" s="23">
        <f t="shared" si="62"/>
        <v>0</v>
      </c>
      <c r="K97" s="8">
        <f t="shared" si="62"/>
        <v>3245.1</v>
      </c>
      <c r="L97" s="23">
        <f t="shared" si="62"/>
        <v>0</v>
      </c>
      <c r="M97" s="8">
        <f t="shared" si="62"/>
        <v>0</v>
      </c>
      <c r="N97" s="8">
        <f t="shared" si="62"/>
        <v>0</v>
      </c>
      <c r="O97" s="23">
        <f t="shared" si="62"/>
        <v>0</v>
      </c>
      <c r="P97" s="23">
        <v>0</v>
      </c>
      <c r="Q97" s="24">
        <v>0</v>
      </c>
      <c r="R97" s="24">
        <v>0</v>
      </c>
      <c r="S97" s="24">
        <v>0</v>
      </c>
      <c r="T97" s="24">
        <v>0</v>
      </c>
    </row>
    <row r="98" spans="1:20" ht="22.5" x14ac:dyDescent="0.25">
      <c r="A98" s="88"/>
      <c r="B98" s="91"/>
      <c r="C98" s="25" t="s">
        <v>19</v>
      </c>
      <c r="D98" s="23">
        <f t="shared" ref="D98:D101" si="63">E98+F98+G98+H98+I98+J98+K98+L98+M98+N98+O98</f>
        <v>0</v>
      </c>
      <c r="E98" s="23"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8">
        <v>0</v>
      </c>
      <c r="N98" s="8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</row>
    <row r="99" spans="1:20" ht="22.5" x14ac:dyDescent="0.25">
      <c r="A99" s="88"/>
      <c r="B99" s="91"/>
      <c r="C99" s="25" t="s">
        <v>20</v>
      </c>
      <c r="D99" s="23">
        <f t="shared" si="63"/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8">
        <v>0</v>
      </c>
      <c r="N99" s="8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</row>
    <row r="100" spans="1:20" ht="22.5" x14ac:dyDescent="0.25">
      <c r="A100" s="88"/>
      <c r="B100" s="91"/>
      <c r="C100" s="25" t="s">
        <v>182</v>
      </c>
      <c r="D100" s="23">
        <f t="shared" si="63"/>
        <v>3245.1</v>
      </c>
      <c r="E100" s="23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8">
        <v>3245.1</v>
      </c>
      <c r="L100" s="23">
        <v>0</v>
      </c>
      <c r="M100" s="8">
        <v>0</v>
      </c>
      <c r="N100" s="8">
        <v>0</v>
      </c>
      <c r="O100" s="23">
        <v>0</v>
      </c>
      <c r="P100" s="23">
        <v>0</v>
      </c>
      <c r="Q100" s="24">
        <v>0</v>
      </c>
      <c r="R100" s="24">
        <v>0</v>
      </c>
      <c r="S100" s="24">
        <v>0</v>
      </c>
      <c r="T100" s="24">
        <v>0</v>
      </c>
    </row>
    <row r="101" spans="1:20" ht="22.5" x14ac:dyDescent="0.25">
      <c r="A101" s="88"/>
      <c r="B101" s="91"/>
      <c r="C101" s="25" t="s">
        <v>21</v>
      </c>
      <c r="D101" s="23">
        <f t="shared" si="63"/>
        <v>0</v>
      </c>
      <c r="E101" s="23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8">
        <v>0</v>
      </c>
      <c r="N101" s="8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</row>
    <row r="102" spans="1:20" ht="15" customHeight="1" x14ac:dyDescent="0.25">
      <c r="A102" s="88" t="s">
        <v>140</v>
      </c>
      <c r="B102" s="91" t="s">
        <v>141</v>
      </c>
      <c r="C102" s="25" t="s">
        <v>18</v>
      </c>
      <c r="D102" s="23">
        <f>E102+F102+G102+H102+I102+J102+K102+L102+M102+N102+O102+P102+Q102</f>
        <v>0</v>
      </c>
      <c r="E102" s="23">
        <f>SUM(E103:E106)</f>
        <v>0</v>
      </c>
      <c r="F102" s="23">
        <f t="shared" ref="F102:Q102" si="64">SUM(F103:F106)</f>
        <v>0</v>
      </c>
      <c r="G102" s="23">
        <f t="shared" si="64"/>
        <v>0</v>
      </c>
      <c r="H102" s="23">
        <f t="shared" si="64"/>
        <v>0</v>
      </c>
      <c r="I102" s="23">
        <f t="shared" si="64"/>
        <v>0</v>
      </c>
      <c r="J102" s="23">
        <f t="shared" si="64"/>
        <v>0</v>
      </c>
      <c r="K102" s="8">
        <f t="shared" si="64"/>
        <v>0</v>
      </c>
      <c r="L102" s="23">
        <f t="shared" si="64"/>
        <v>0</v>
      </c>
      <c r="M102" s="8">
        <f t="shared" si="64"/>
        <v>0</v>
      </c>
      <c r="N102" s="8">
        <f t="shared" si="64"/>
        <v>0</v>
      </c>
      <c r="O102" s="23">
        <f t="shared" si="64"/>
        <v>0</v>
      </c>
      <c r="P102" s="23">
        <f t="shared" si="64"/>
        <v>0</v>
      </c>
      <c r="Q102" s="23">
        <f t="shared" si="64"/>
        <v>0</v>
      </c>
      <c r="R102" s="24">
        <v>0</v>
      </c>
      <c r="S102" s="24">
        <v>0</v>
      </c>
      <c r="T102" s="24">
        <v>0</v>
      </c>
    </row>
    <row r="103" spans="1:20" ht="22.5" x14ac:dyDescent="0.25">
      <c r="A103" s="88"/>
      <c r="B103" s="91"/>
      <c r="C103" s="25" t="s">
        <v>19</v>
      </c>
      <c r="D103" s="23">
        <f t="shared" ref="D103:D106" si="65">E103+F103+G103+H103+I103+J103+K103+L103+M103+N103+O103</f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8">
        <v>0</v>
      </c>
      <c r="N103" s="8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</row>
    <row r="104" spans="1:20" ht="22.5" x14ac:dyDescent="0.25">
      <c r="A104" s="88"/>
      <c r="B104" s="91"/>
      <c r="C104" s="25" t="s">
        <v>20</v>
      </c>
      <c r="D104" s="23">
        <f t="shared" si="65"/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8">
        <v>0</v>
      </c>
      <c r="N104" s="8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</row>
    <row r="105" spans="1:20" ht="22.5" x14ac:dyDescent="0.25">
      <c r="A105" s="88"/>
      <c r="B105" s="91"/>
      <c r="C105" s="25" t="s">
        <v>182</v>
      </c>
      <c r="D105" s="23">
        <f>E105+F105+G105+H105+I105+J105+K105+L105+M105+N105+O105+P105+Q105</f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8">
        <v>0</v>
      </c>
      <c r="L105" s="23">
        <v>0</v>
      </c>
      <c r="M105" s="8">
        <v>0</v>
      </c>
      <c r="N105" s="8">
        <v>0</v>
      </c>
      <c r="O105" s="23">
        <v>0</v>
      </c>
      <c r="P105" s="23">
        <v>0</v>
      </c>
      <c r="Q105" s="24">
        <v>0</v>
      </c>
      <c r="R105" s="24">
        <v>0</v>
      </c>
      <c r="S105" s="24">
        <v>0</v>
      </c>
      <c r="T105" s="24">
        <v>0</v>
      </c>
    </row>
    <row r="106" spans="1:20" ht="22.5" x14ac:dyDescent="0.25">
      <c r="A106" s="88"/>
      <c r="B106" s="91"/>
      <c r="C106" s="25" t="s">
        <v>21</v>
      </c>
      <c r="D106" s="23">
        <f t="shared" si="65"/>
        <v>0</v>
      </c>
      <c r="E106" s="23">
        <v>0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8">
        <v>0</v>
      </c>
      <c r="N106" s="8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</row>
    <row r="107" spans="1:20" x14ac:dyDescent="0.25">
      <c r="A107" s="88" t="s">
        <v>142</v>
      </c>
      <c r="B107" s="91" t="s">
        <v>147</v>
      </c>
      <c r="C107" s="25" t="s">
        <v>18</v>
      </c>
      <c r="D107" s="23">
        <f>E107+F107+G107+H107+I107+J107+K107+L107+M107+N107+O107</f>
        <v>0</v>
      </c>
      <c r="E107" s="23">
        <f>SUM(E108:E111)</f>
        <v>0</v>
      </c>
      <c r="F107" s="23">
        <f t="shared" ref="F107:T107" si="66">SUM(F108:F111)</f>
        <v>0</v>
      </c>
      <c r="G107" s="23">
        <f t="shared" si="66"/>
        <v>0</v>
      </c>
      <c r="H107" s="23">
        <f t="shared" si="66"/>
        <v>0</v>
      </c>
      <c r="I107" s="23">
        <f t="shared" si="66"/>
        <v>0</v>
      </c>
      <c r="J107" s="23">
        <f t="shared" si="66"/>
        <v>0</v>
      </c>
      <c r="K107" s="8">
        <f t="shared" si="66"/>
        <v>0</v>
      </c>
      <c r="L107" s="23">
        <f t="shared" si="66"/>
        <v>0</v>
      </c>
      <c r="M107" s="8">
        <f t="shared" si="66"/>
        <v>0</v>
      </c>
      <c r="N107" s="8">
        <f t="shared" si="66"/>
        <v>0</v>
      </c>
      <c r="O107" s="23">
        <f t="shared" si="66"/>
        <v>0</v>
      </c>
      <c r="P107" s="23">
        <f t="shared" si="66"/>
        <v>0</v>
      </c>
      <c r="Q107" s="23">
        <f t="shared" si="66"/>
        <v>0</v>
      </c>
      <c r="R107" s="23">
        <f t="shared" si="66"/>
        <v>0</v>
      </c>
      <c r="S107" s="23">
        <f t="shared" si="66"/>
        <v>0</v>
      </c>
      <c r="T107" s="23">
        <f t="shared" si="66"/>
        <v>0</v>
      </c>
    </row>
    <row r="108" spans="1:20" ht="22.5" x14ac:dyDescent="0.25">
      <c r="A108" s="88"/>
      <c r="B108" s="91"/>
      <c r="C108" s="25" t="s">
        <v>19</v>
      </c>
      <c r="D108" s="23">
        <f t="shared" ref="D108:D111" si="67">E108+F108+G108+H108+I108+J108+K108+L108+M108+N108+O108</f>
        <v>0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8">
        <v>0</v>
      </c>
      <c r="N108" s="8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</row>
    <row r="109" spans="1:20" ht="22.5" x14ac:dyDescent="0.25">
      <c r="A109" s="88"/>
      <c r="B109" s="91"/>
      <c r="C109" s="25" t="s">
        <v>20</v>
      </c>
      <c r="D109" s="23">
        <f t="shared" si="67"/>
        <v>0</v>
      </c>
      <c r="E109" s="23">
        <v>0</v>
      </c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8">
        <v>0</v>
      </c>
      <c r="N109" s="8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</row>
    <row r="110" spans="1:20" ht="22.5" x14ac:dyDescent="0.25">
      <c r="A110" s="88"/>
      <c r="B110" s="91"/>
      <c r="C110" s="25" t="s">
        <v>182</v>
      </c>
      <c r="D110" s="23">
        <f t="shared" si="67"/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8">
        <v>0</v>
      </c>
      <c r="N110" s="8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</row>
    <row r="111" spans="1:20" ht="22.5" x14ac:dyDescent="0.25">
      <c r="A111" s="88"/>
      <c r="B111" s="91"/>
      <c r="C111" s="25" t="s">
        <v>21</v>
      </c>
      <c r="D111" s="23">
        <f t="shared" si="67"/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8">
        <v>0</v>
      </c>
      <c r="N111" s="8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</row>
    <row r="112" spans="1:20" x14ac:dyDescent="0.25">
      <c r="A112" s="88" t="s">
        <v>144</v>
      </c>
      <c r="B112" s="91" t="s">
        <v>145</v>
      </c>
      <c r="C112" s="25" t="s">
        <v>18</v>
      </c>
      <c r="D112" s="23">
        <f>E112+F112+G112+H112+I112+J112+K112+L112+M112+N112+O112</f>
        <v>0</v>
      </c>
      <c r="E112" s="23">
        <f>SUM(E113:E116)</f>
        <v>0</v>
      </c>
      <c r="F112" s="23">
        <f t="shared" ref="F112:T112" si="68">SUM(F113:F116)</f>
        <v>0</v>
      </c>
      <c r="G112" s="23">
        <f t="shared" si="68"/>
        <v>0</v>
      </c>
      <c r="H112" s="23">
        <f t="shared" si="68"/>
        <v>0</v>
      </c>
      <c r="I112" s="23">
        <f t="shared" si="68"/>
        <v>0</v>
      </c>
      <c r="J112" s="23">
        <f t="shared" si="68"/>
        <v>0</v>
      </c>
      <c r="K112" s="8">
        <f t="shared" si="68"/>
        <v>0</v>
      </c>
      <c r="L112" s="23">
        <f t="shared" si="68"/>
        <v>0</v>
      </c>
      <c r="M112" s="8">
        <f t="shared" si="68"/>
        <v>0</v>
      </c>
      <c r="N112" s="8">
        <f t="shared" si="68"/>
        <v>0</v>
      </c>
      <c r="O112" s="23">
        <f t="shared" si="68"/>
        <v>0</v>
      </c>
      <c r="P112" s="23">
        <f t="shared" si="68"/>
        <v>0</v>
      </c>
      <c r="Q112" s="23">
        <f t="shared" si="68"/>
        <v>0</v>
      </c>
      <c r="R112" s="23">
        <f t="shared" si="68"/>
        <v>0</v>
      </c>
      <c r="S112" s="23">
        <f t="shared" si="68"/>
        <v>0</v>
      </c>
      <c r="T112" s="23">
        <f t="shared" si="68"/>
        <v>0</v>
      </c>
    </row>
    <row r="113" spans="1:20" ht="22.5" x14ac:dyDescent="0.25">
      <c r="A113" s="88"/>
      <c r="B113" s="91"/>
      <c r="C113" s="25" t="s">
        <v>19</v>
      </c>
      <c r="D113" s="23">
        <f t="shared" ref="D113:D116" si="69">E113+F113+G113+H113+I113+J113+K113+L113+M113+N113+O113</f>
        <v>0</v>
      </c>
      <c r="E113" s="23">
        <v>0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8">
        <v>0</v>
      </c>
      <c r="N113" s="8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</row>
    <row r="114" spans="1:20" ht="22.5" x14ac:dyDescent="0.25">
      <c r="A114" s="88"/>
      <c r="B114" s="91"/>
      <c r="C114" s="25" t="s">
        <v>20</v>
      </c>
      <c r="D114" s="23">
        <f t="shared" si="69"/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8">
        <v>0</v>
      </c>
      <c r="N114" s="8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</row>
    <row r="115" spans="1:20" ht="22.5" x14ac:dyDescent="0.25">
      <c r="A115" s="88"/>
      <c r="B115" s="91"/>
      <c r="C115" s="25" t="s">
        <v>182</v>
      </c>
      <c r="D115" s="23">
        <f t="shared" si="69"/>
        <v>0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8">
        <v>0</v>
      </c>
      <c r="N115" s="8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</row>
    <row r="116" spans="1:20" ht="22.5" x14ac:dyDescent="0.25">
      <c r="A116" s="88"/>
      <c r="B116" s="91"/>
      <c r="C116" s="25" t="s">
        <v>21</v>
      </c>
      <c r="D116" s="23">
        <f t="shared" si="69"/>
        <v>0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8">
        <v>0</v>
      </c>
      <c r="N116" s="8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</row>
    <row r="117" spans="1:20" x14ac:dyDescent="0.25">
      <c r="A117" s="88" t="s">
        <v>148</v>
      </c>
      <c r="B117" s="91" t="s">
        <v>157</v>
      </c>
      <c r="C117" s="25" t="s">
        <v>18</v>
      </c>
      <c r="D117" s="23">
        <f>E117+F117+G117+H117+I117+J117+K117+L117+M117+N117+O117</f>
        <v>17812.864000000001</v>
      </c>
      <c r="E117" s="23">
        <f>SUM(E118:E121)</f>
        <v>0</v>
      </c>
      <c r="F117" s="23">
        <f t="shared" ref="F117:T117" si="70">SUM(F118:F121)</f>
        <v>0</v>
      </c>
      <c r="G117" s="23">
        <f t="shared" si="70"/>
        <v>0</v>
      </c>
      <c r="H117" s="23">
        <f t="shared" si="70"/>
        <v>0</v>
      </c>
      <c r="I117" s="23">
        <f t="shared" si="70"/>
        <v>0</v>
      </c>
      <c r="J117" s="23">
        <f t="shared" si="70"/>
        <v>0</v>
      </c>
      <c r="K117" s="8">
        <f t="shared" si="70"/>
        <v>0</v>
      </c>
      <c r="L117" s="23">
        <f t="shared" si="70"/>
        <v>8909.4339999999993</v>
      </c>
      <c r="M117" s="8">
        <f t="shared" si="70"/>
        <v>0</v>
      </c>
      <c r="N117" s="8">
        <f t="shared" si="70"/>
        <v>8903.43</v>
      </c>
      <c r="O117" s="23">
        <f t="shared" si="70"/>
        <v>0</v>
      </c>
      <c r="P117" s="23">
        <f t="shared" si="70"/>
        <v>0</v>
      </c>
      <c r="Q117" s="23">
        <f t="shared" si="70"/>
        <v>0</v>
      </c>
      <c r="R117" s="23">
        <f t="shared" si="70"/>
        <v>0</v>
      </c>
      <c r="S117" s="23">
        <f t="shared" si="70"/>
        <v>0</v>
      </c>
      <c r="T117" s="23">
        <f t="shared" si="70"/>
        <v>0</v>
      </c>
    </row>
    <row r="118" spans="1:20" ht="22.5" x14ac:dyDescent="0.25">
      <c r="A118" s="88"/>
      <c r="B118" s="91"/>
      <c r="C118" s="25" t="s">
        <v>19</v>
      </c>
      <c r="D118" s="23">
        <f t="shared" ref="D118:D121" si="71">E118+F118+G118+H118+I118+J118+K118+L118+M118+N118+O118</f>
        <v>0</v>
      </c>
      <c r="E118" s="23">
        <v>0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8">
        <v>0</v>
      </c>
      <c r="N118" s="8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</row>
    <row r="119" spans="1:20" ht="22.5" x14ac:dyDescent="0.25">
      <c r="A119" s="88"/>
      <c r="B119" s="91"/>
      <c r="C119" s="25" t="s">
        <v>20</v>
      </c>
      <c r="D119" s="23">
        <f t="shared" si="71"/>
        <v>0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8">
        <v>0</v>
      </c>
      <c r="N119" s="8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</row>
    <row r="120" spans="1:20" ht="22.5" x14ac:dyDescent="0.25">
      <c r="A120" s="88"/>
      <c r="B120" s="91"/>
      <c r="C120" s="25" t="s">
        <v>182</v>
      </c>
      <c r="D120" s="23">
        <f t="shared" si="71"/>
        <v>17812.864000000001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8">
        <v>0</v>
      </c>
      <c r="L120" s="23">
        <v>8909.4339999999993</v>
      </c>
      <c r="M120" s="8">
        <v>0</v>
      </c>
      <c r="N120" s="8">
        <v>8903.43</v>
      </c>
      <c r="O120" s="23">
        <v>0</v>
      </c>
      <c r="P120" s="23">
        <v>0</v>
      </c>
      <c r="Q120" s="24">
        <v>0</v>
      </c>
      <c r="R120" s="24">
        <v>0</v>
      </c>
      <c r="S120" s="24">
        <v>0</v>
      </c>
      <c r="T120" s="23">
        <v>0</v>
      </c>
    </row>
    <row r="121" spans="1:20" ht="22.5" x14ac:dyDescent="0.25">
      <c r="A121" s="88"/>
      <c r="B121" s="91"/>
      <c r="C121" s="25" t="s">
        <v>21</v>
      </c>
      <c r="D121" s="23">
        <f t="shared" si="71"/>
        <v>0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8">
        <v>0</v>
      </c>
      <c r="N121" s="8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</row>
    <row r="122" spans="1:20" ht="18.75" customHeight="1" x14ac:dyDescent="0.25">
      <c r="A122" s="88">
        <v>4</v>
      </c>
      <c r="B122" s="87" t="s">
        <v>34</v>
      </c>
      <c r="C122" s="25" t="s">
        <v>18</v>
      </c>
      <c r="D122" s="20">
        <f>E122+F122+G122+H122+I122+J122+K122+L122+M122+N122+O122+P122</f>
        <v>43489.978689999996</v>
      </c>
      <c r="E122" s="20">
        <f>E127</f>
        <v>3280</v>
      </c>
      <c r="F122" s="20">
        <f t="shared" ref="F122:O122" si="72">F127</f>
        <v>3905</v>
      </c>
      <c r="G122" s="20">
        <f t="shared" si="72"/>
        <v>3640.7</v>
      </c>
      <c r="H122" s="20">
        <f t="shared" si="72"/>
        <v>3275.7</v>
      </c>
      <c r="I122" s="20">
        <f t="shared" si="72"/>
        <v>4292</v>
      </c>
      <c r="J122" s="20">
        <f t="shared" si="72"/>
        <v>4497.2</v>
      </c>
      <c r="K122" s="9">
        <f t="shared" si="72"/>
        <v>4934.8</v>
      </c>
      <c r="L122" s="20">
        <f t="shared" si="72"/>
        <v>4925.9586900000004</v>
      </c>
      <c r="M122" s="9">
        <f t="shared" si="72"/>
        <v>5124.16</v>
      </c>
      <c r="N122" s="9">
        <f t="shared" si="72"/>
        <v>5614.46</v>
      </c>
      <c r="O122" s="20">
        <f t="shared" si="72"/>
        <v>0</v>
      </c>
      <c r="P122" s="20">
        <f>P125</f>
        <v>0</v>
      </c>
      <c r="Q122" s="21">
        <f>Q125</f>
        <v>0</v>
      </c>
      <c r="R122" s="21">
        <f>R125</f>
        <v>0</v>
      </c>
      <c r="S122" s="21">
        <f>S125</f>
        <v>0</v>
      </c>
      <c r="T122" s="21">
        <f>T125</f>
        <v>0</v>
      </c>
    </row>
    <row r="123" spans="1:20" ht="22.5" x14ac:dyDescent="0.25">
      <c r="A123" s="88"/>
      <c r="B123" s="87"/>
      <c r="C123" s="25" t="s">
        <v>19</v>
      </c>
      <c r="D123" s="20">
        <f t="shared" si="61"/>
        <v>0</v>
      </c>
      <c r="E123" s="20">
        <f t="shared" ref="E123:T126" si="73">E128</f>
        <v>0</v>
      </c>
      <c r="F123" s="20">
        <f t="shared" si="73"/>
        <v>0</v>
      </c>
      <c r="G123" s="20">
        <f t="shared" si="73"/>
        <v>0</v>
      </c>
      <c r="H123" s="20">
        <f t="shared" si="73"/>
        <v>0</v>
      </c>
      <c r="I123" s="20">
        <f t="shared" si="73"/>
        <v>0</v>
      </c>
      <c r="J123" s="20">
        <f t="shared" si="73"/>
        <v>0</v>
      </c>
      <c r="K123" s="9">
        <f t="shared" si="73"/>
        <v>0</v>
      </c>
      <c r="L123" s="20">
        <f t="shared" si="73"/>
        <v>0</v>
      </c>
      <c r="M123" s="9">
        <f t="shared" si="73"/>
        <v>0</v>
      </c>
      <c r="N123" s="9">
        <f t="shared" si="73"/>
        <v>0</v>
      </c>
      <c r="O123" s="20">
        <f t="shared" si="73"/>
        <v>0</v>
      </c>
      <c r="P123" s="20">
        <f t="shared" ref="P123:T123" si="74">P128</f>
        <v>0</v>
      </c>
      <c r="Q123" s="20">
        <f t="shared" si="74"/>
        <v>0</v>
      </c>
      <c r="R123" s="20">
        <f t="shared" si="74"/>
        <v>0</v>
      </c>
      <c r="S123" s="20">
        <f t="shared" si="74"/>
        <v>0</v>
      </c>
      <c r="T123" s="20">
        <f t="shared" si="74"/>
        <v>0</v>
      </c>
    </row>
    <row r="124" spans="1:20" ht="22.5" x14ac:dyDescent="0.25">
      <c r="A124" s="88"/>
      <c r="B124" s="87"/>
      <c r="C124" s="25" t="s">
        <v>20</v>
      </c>
      <c r="D124" s="20">
        <f t="shared" si="61"/>
        <v>0</v>
      </c>
      <c r="E124" s="20">
        <f t="shared" si="73"/>
        <v>0</v>
      </c>
      <c r="F124" s="20">
        <f t="shared" si="73"/>
        <v>0</v>
      </c>
      <c r="G124" s="20">
        <f t="shared" si="73"/>
        <v>0</v>
      </c>
      <c r="H124" s="20">
        <f t="shared" si="73"/>
        <v>0</v>
      </c>
      <c r="I124" s="20">
        <f t="shared" si="73"/>
        <v>0</v>
      </c>
      <c r="J124" s="20">
        <f t="shared" si="73"/>
        <v>0</v>
      </c>
      <c r="K124" s="9">
        <f t="shared" si="73"/>
        <v>0</v>
      </c>
      <c r="L124" s="20">
        <f t="shared" si="73"/>
        <v>0</v>
      </c>
      <c r="M124" s="9">
        <f t="shared" si="73"/>
        <v>0</v>
      </c>
      <c r="N124" s="9">
        <f t="shared" si="73"/>
        <v>0</v>
      </c>
      <c r="O124" s="20">
        <f t="shared" si="73"/>
        <v>0</v>
      </c>
      <c r="P124" s="20">
        <f t="shared" ref="P124:T124" si="75">P129</f>
        <v>0</v>
      </c>
      <c r="Q124" s="20">
        <f t="shared" si="75"/>
        <v>0</v>
      </c>
      <c r="R124" s="20">
        <f t="shared" si="75"/>
        <v>0</v>
      </c>
      <c r="S124" s="20">
        <f t="shared" si="75"/>
        <v>0</v>
      </c>
      <c r="T124" s="20">
        <f t="shared" si="75"/>
        <v>0</v>
      </c>
    </row>
    <row r="125" spans="1:20" ht="22.5" x14ac:dyDescent="0.25">
      <c r="A125" s="88"/>
      <c r="B125" s="87"/>
      <c r="C125" s="25" t="s">
        <v>182</v>
      </c>
      <c r="D125" s="20">
        <f>E125+F125+G125+H125+I125+J125+K125+L125+M125+N125+O125+P125</f>
        <v>43489.978689999996</v>
      </c>
      <c r="E125" s="20">
        <f t="shared" si="73"/>
        <v>3280</v>
      </c>
      <c r="F125" s="20">
        <f t="shared" si="73"/>
        <v>3905</v>
      </c>
      <c r="G125" s="20">
        <f t="shared" si="73"/>
        <v>3640.7</v>
      </c>
      <c r="H125" s="20">
        <f t="shared" si="73"/>
        <v>3275.7</v>
      </c>
      <c r="I125" s="20">
        <f t="shared" si="73"/>
        <v>4292</v>
      </c>
      <c r="J125" s="20">
        <f t="shared" si="73"/>
        <v>4497.2</v>
      </c>
      <c r="K125" s="9">
        <f t="shared" si="73"/>
        <v>4934.8</v>
      </c>
      <c r="L125" s="20">
        <f t="shared" si="73"/>
        <v>4925.9586900000004</v>
      </c>
      <c r="M125" s="9">
        <f t="shared" si="73"/>
        <v>5124.16</v>
      </c>
      <c r="N125" s="9">
        <f t="shared" si="73"/>
        <v>5614.46</v>
      </c>
      <c r="O125" s="20">
        <f t="shared" si="73"/>
        <v>0</v>
      </c>
      <c r="P125" s="20">
        <f>P130</f>
        <v>0</v>
      </c>
      <c r="Q125" s="21">
        <f>Q130</f>
        <v>0</v>
      </c>
      <c r="R125" s="21">
        <f>R130</f>
        <v>0</v>
      </c>
      <c r="S125" s="21">
        <f>S130</f>
        <v>0</v>
      </c>
      <c r="T125" s="21">
        <f>T130</f>
        <v>0</v>
      </c>
    </row>
    <row r="126" spans="1:20" ht="22.5" x14ac:dyDescent="0.25">
      <c r="A126" s="88"/>
      <c r="B126" s="87"/>
      <c r="C126" s="25" t="s">
        <v>21</v>
      </c>
      <c r="D126" s="20">
        <f t="shared" ref="D126:D189" si="76">E126+F126+G126+H126+I126+J126+K126+L126+M126+N126+O126+P126</f>
        <v>0</v>
      </c>
      <c r="E126" s="20">
        <f t="shared" si="73"/>
        <v>0</v>
      </c>
      <c r="F126" s="20">
        <f t="shared" si="73"/>
        <v>0</v>
      </c>
      <c r="G126" s="20">
        <f t="shared" si="73"/>
        <v>0</v>
      </c>
      <c r="H126" s="20">
        <f t="shared" si="73"/>
        <v>0</v>
      </c>
      <c r="I126" s="20">
        <f t="shared" si="73"/>
        <v>0</v>
      </c>
      <c r="J126" s="20">
        <f t="shared" si="73"/>
        <v>0</v>
      </c>
      <c r="K126" s="9">
        <f t="shared" si="73"/>
        <v>0</v>
      </c>
      <c r="L126" s="20">
        <f t="shared" si="73"/>
        <v>0</v>
      </c>
      <c r="M126" s="9">
        <f t="shared" si="73"/>
        <v>0</v>
      </c>
      <c r="N126" s="9">
        <f t="shared" si="73"/>
        <v>0</v>
      </c>
      <c r="O126" s="20">
        <f t="shared" si="73"/>
        <v>0</v>
      </c>
      <c r="P126" s="20">
        <f t="shared" si="73"/>
        <v>0</v>
      </c>
      <c r="Q126" s="20">
        <f t="shared" si="73"/>
        <v>0</v>
      </c>
      <c r="R126" s="20">
        <f t="shared" si="73"/>
        <v>0</v>
      </c>
      <c r="S126" s="20">
        <f t="shared" si="73"/>
        <v>0</v>
      </c>
      <c r="T126" s="20">
        <f t="shared" si="73"/>
        <v>0</v>
      </c>
    </row>
    <row r="127" spans="1:20" ht="18" customHeight="1" x14ac:dyDescent="0.25">
      <c r="A127" s="88" t="s">
        <v>59</v>
      </c>
      <c r="B127" s="87" t="s">
        <v>35</v>
      </c>
      <c r="C127" s="25" t="s">
        <v>18</v>
      </c>
      <c r="D127" s="20">
        <f t="shared" si="76"/>
        <v>43489.978689999996</v>
      </c>
      <c r="E127" s="23">
        <f>SUM(E128:E131)</f>
        <v>3280</v>
      </c>
      <c r="F127" s="23">
        <f t="shared" ref="F127:O127" si="77">SUM(F128:F131)</f>
        <v>3905</v>
      </c>
      <c r="G127" s="23">
        <f t="shared" si="77"/>
        <v>3640.7</v>
      </c>
      <c r="H127" s="23">
        <f t="shared" si="77"/>
        <v>3275.7</v>
      </c>
      <c r="I127" s="23">
        <f t="shared" si="77"/>
        <v>4292</v>
      </c>
      <c r="J127" s="23">
        <f t="shared" si="77"/>
        <v>4497.2</v>
      </c>
      <c r="K127" s="8">
        <f t="shared" si="77"/>
        <v>4934.8</v>
      </c>
      <c r="L127" s="23">
        <f t="shared" si="77"/>
        <v>4925.9586900000004</v>
      </c>
      <c r="M127" s="8">
        <f t="shared" si="77"/>
        <v>5124.16</v>
      </c>
      <c r="N127" s="8">
        <f t="shared" si="77"/>
        <v>5614.46</v>
      </c>
      <c r="O127" s="23">
        <f t="shared" si="77"/>
        <v>0</v>
      </c>
      <c r="P127" s="23">
        <f>P130</f>
        <v>0</v>
      </c>
      <c r="Q127" s="24">
        <f>Q130</f>
        <v>0</v>
      </c>
      <c r="R127" s="24">
        <f>R130</f>
        <v>0</v>
      </c>
      <c r="S127" s="24">
        <f>S130</f>
        <v>0</v>
      </c>
      <c r="T127" s="24">
        <f>T130</f>
        <v>0</v>
      </c>
    </row>
    <row r="128" spans="1:20" ht="22.5" x14ac:dyDescent="0.25">
      <c r="A128" s="88"/>
      <c r="B128" s="87"/>
      <c r="C128" s="25" t="s">
        <v>19</v>
      </c>
      <c r="D128" s="20">
        <f t="shared" si="76"/>
        <v>0</v>
      </c>
      <c r="E128" s="23">
        <f t="shared" ref="E128:E129" si="78">F128+G128+H128+I128+J128+K128+L128+M128+N128+O128+P128</f>
        <v>0</v>
      </c>
      <c r="F128" s="23">
        <f t="shared" ref="F128:F129" si="79">G128+H128+I128+J128+K128+L128+M128+N128+O128+P128+Q128</f>
        <v>0</v>
      </c>
      <c r="G128" s="23">
        <f t="shared" ref="G128:G129" si="80">H128+I128+J128+K128+L128+M128+N128+O128+P128+Q128+R128</f>
        <v>0</v>
      </c>
      <c r="H128" s="23">
        <f t="shared" ref="H128:H129" si="81">I128+J128+K128+L128+M128+N128+O128+P128+Q128+R128+S128</f>
        <v>0</v>
      </c>
      <c r="I128" s="23">
        <f t="shared" ref="I128:I129" si="82">J128+K128+L128+M128+N128+O128+P128+Q128+R128+S128+T128</f>
        <v>0</v>
      </c>
      <c r="J128" s="23">
        <f t="shared" ref="J128:J129" si="83">K128+L128+M128+N128+O128+P128+Q128+R128+S128+T128+U128</f>
        <v>0</v>
      </c>
      <c r="K128" s="23">
        <f t="shared" ref="K128:K129" si="84">L128+M128+N128+O128+P128+Q128+R128+S128+T128+U128+V128</f>
        <v>0</v>
      </c>
      <c r="L128" s="23">
        <f t="shared" ref="L128:L129" si="85">M128+N128+O128+P128+Q128+R128+S128+T128+U128+V128+W128</f>
        <v>0</v>
      </c>
      <c r="M128" s="8">
        <f t="shared" ref="M128:M129" si="86">N128+O128+P128+Q128+R128+S128+T128+U128+V128+W128+X128</f>
        <v>0</v>
      </c>
      <c r="N128" s="8">
        <f t="shared" ref="N128:N129" si="87">O128+P128+Q128+R128+S128+T128+U128+V128+W128+X128+Y128</f>
        <v>0</v>
      </c>
      <c r="O128" s="23">
        <f t="shared" ref="O128:O129" si="88">P128+Q128+R128+S128+T128+U128+V128+W128+X128+Y128+Z128</f>
        <v>0</v>
      </c>
      <c r="P128" s="23">
        <f t="shared" ref="P128:P129" si="89">Q128+R128+S128+T128+U128+V128+W128+X128+Y128+Z128+AA128</f>
        <v>0</v>
      </c>
      <c r="Q128" s="23">
        <f t="shared" ref="Q128:Q129" si="90">R128+S128+T128+U128+V128+W128+X128+Y128+Z128+AA128+AB128</f>
        <v>0</v>
      </c>
      <c r="R128" s="23">
        <f t="shared" ref="R128:R129" si="91">S128+T128+U128+V128+W128+X128+Y128+Z128+AA128+AB128+AC128</f>
        <v>0</v>
      </c>
      <c r="S128" s="23">
        <f t="shared" ref="S128:S129" si="92">T128+U128+V128+W128+X128+Y128+Z128+AA128+AB128+AC128+AD128</f>
        <v>0</v>
      </c>
      <c r="T128" s="23">
        <f t="shared" ref="T128:T129" si="93">U128+V128+W128+X128+Y128+Z128+AA128+AB128+AC128+AD128+AE128</f>
        <v>0</v>
      </c>
    </row>
    <row r="129" spans="1:20" ht="22.5" x14ac:dyDescent="0.25">
      <c r="A129" s="88"/>
      <c r="B129" s="87"/>
      <c r="C129" s="25" t="s">
        <v>20</v>
      </c>
      <c r="D129" s="20">
        <f t="shared" si="76"/>
        <v>0</v>
      </c>
      <c r="E129" s="23">
        <f t="shared" si="78"/>
        <v>0</v>
      </c>
      <c r="F129" s="23">
        <f t="shared" si="79"/>
        <v>0</v>
      </c>
      <c r="G129" s="23">
        <f t="shared" si="80"/>
        <v>0</v>
      </c>
      <c r="H129" s="23">
        <f t="shared" si="81"/>
        <v>0</v>
      </c>
      <c r="I129" s="23">
        <f t="shared" si="82"/>
        <v>0</v>
      </c>
      <c r="J129" s="23">
        <f t="shared" si="83"/>
        <v>0</v>
      </c>
      <c r="K129" s="23">
        <f t="shared" si="84"/>
        <v>0</v>
      </c>
      <c r="L129" s="23">
        <f t="shared" si="85"/>
        <v>0</v>
      </c>
      <c r="M129" s="8">
        <f t="shared" si="86"/>
        <v>0</v>
      </c>
      <c r="N129" s="8">
        <f t="shared" si="87"/>
        <v>0</v>
      </c>
      <c r="O129" s="23">
        <f t="shared" si="88"/>
        <v>0</v>
      </c>
      <c r="P129" s="23">
        <f t="shared" si="89"/>
        <v>0</v>
      </c>
      <c r="Q129" s="23">
        <f t="shared" si="90"/>
        <v>0</v>
      </c>
      <c r="R129" s="23">
        <f t="shared" si="91"/>
        <v>0</v>
      </c>
      <c r="S129" s="23">
        <f t="shared" si="92"/>
        <v>0</v>
      </c>
      <c r="T129" s="23">
        <f t="shared" si="93"/>
        <v>0</v>
      </c>
    </row>
    <row r="130" spans="1:20" ht="22.5" x14ac:dyDescent="0.25">
      <c r="A130" s="88"/>
      <c r="B130" s="87"/>
      <c r="C130" s="25" t="s">
        <v>182</v>
      </c>
      <c r="D130" s="20">
        <f t="shared" si="76"/>
        <v>43489.978689999996</v>
      </c>
      <c r="E130" s="23">
        <v>3280</v>
      </c>
      <c r="F130" s="23">
        <v>3905</v>
      </c>
      <c r="G130" s="23">
        <v>3640.7</v>
      </c>
      <c r="H130" s="23">
        <v>3275.7</v>
      </c>
      <c r="I130" s="23">
        <v>4292</v>
      </c>
      <c r="J130" s="23">
        <v>4497.2</v>
      </c>
      <c r="K130" s="8">
        <v>4934.8</v>
      </c>
      <c r="L130" s="23">
        <v>4925.9586900000004</v>
      </c>
      <c r="M130" s="8">
        <v>5124.16</v>
      </c>
      <c r="N130" s="8">
        <v>5614.46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</row>
    <row r="131" spans="1:20" ht="22.5" x14ac:dyDescent="0.25">
      <c r="A131" s="88"/>
      <c r="B131" s="87"/>
      <c r="C131" s="25" t="s">
        <v>21</v>
      </c>
      <c r="D131" s="20">
        <f t="shared" si="76"/>
        <v>0</v>
      </c>
      <c r="E131" s="23">
        <f t="shared" ref="E131" si="94">F131+G131+H131+I131+J131+K131+L131+M131+N131+O131+P131</f>
        <v>0</v>
      </c>
      <c r="F131" s="23">
        <f t="shared" ref="F131" si="95">G131+H131+I131+J131+K131+L131+M131+N131+O131+P131+Q131</f>
        <v>0</v>
      </c>
      <c r="G131" s="23">
        <f t="shared" ref="G131" si="96">H131+I131+J131+K131+L131+M131+N131+O131+P131+Q131+R131</f>
        <v>0</v>
      </c>
      <c r="H131" s="23">
        <f t="shared" ref="H131" si="97">I131+J131+K131+L131+M131+N131+O131+P131+Q131+R131+S131</f>
        <v>0</v>
      </c>
      <c r="I131" s="23">
        <f t="shared" ref="I131" si="98">J131+K131+L131+M131+N131+O131+P131+Q131+R131+S131+T131</f>
        <v>0</v>
      </c>
      <c r="J131" s="23">
        <f t="shared" ref="J131" si="99">K131+L131+M131+N131+O131+P131+Q131+R131+S131+T131+U131</f>
        <v>0</v>
      </c>
      <c r="K131" s="23">
        <f t="shared" ref="K131" si="100">L131+M131+N131+O131+P131+Q131+R131+S131+T131+U131+V131</f>
        <v>0</v>
      </c>
      <c r="L131" s="23">
        <f t="shared" ref="L131" si="101">M131+N131+O131+P131+Q131+R131+S131+T131+U131+V131+W131</f>
        <v>0</v>
      </c>
      <c r="M131" s="8">
        <f t="shared" ref="M131" si="102">N131+O131+P131+Q131+R131+S131+T131+U131+V131+W131+X131</f>
        <v>0</v>
      </c>
      <c r="N131" s="8">
        <f t="shared" ref="N131" si="103">O131+P131+Q131+R131+S131+T131+U131+V131+W131+X131+Y131</f>
        <v>0</v>
      </c>
      <c r="O131" s="23">
        <f t="shared" ref="O131" si="104">P131+Q131+R131+S131+T131+U131+V131+W131+X131+Y131+Z131</f>
        <v>0</v>
      </c>
      <c r="P131" s="23">
        <f t="shared" ref="P131" si="105">Q131+R131+S131+T131+U131+V131+W131+X131+Y131+Z131+AA131</f>
        <v>0</v>
      </c>
      <c r="Q131" s="23">
        <f t="shared" ref="Q131" si="106">R131+S131+T131+U131+V131+W131+X131+Y131+Z131+AA131+AB131</f>
        <v>0</v>
      </c>
      <c r="R131" s="23">
        <f t="shared" ref="R131" si="107">S131+T131+U131+V131+W131+X131+Y131+Z131+AA131+AB131+AC131</f>
        <v>0</v>
      </c>
      <c r="S131" s="23">
        <f t="shared" ref="S131" si="108">T131+U131+V131+W131+X131+Y131+Z131+AA131+AB131+AC131+AD131</f>
        <v>0</v>
      </c>
      <c r="T131" s="23">
        <f t="shared" ref="T131" si="109">U131+V131+W131+X131+Y131+Z131+AA131+AB131+AC131+AD131+AE131</f>
        <v>0</v>
      </c>
    </row>
    <row r="132" spans="1:20" ht="21" customHeight="1" x14ac:dyDescent="0.25">
      <c r="A132" s="90">
        <v>5</v>
      </c>
      <c r="B132" s="87" t="s">
        <v>36</v>
      </c>
      <c r="C132" s="25" t="s">
        <v>18</v>
      </c>
      <c r="D132" s="20">
        <f t="shared" si="76"/>
        <v>989517.67299999995</v>
      </c>
      <c r="E132" s="20">
        <f t="shared" ref="E132:J132" si="110">E137+E142+E147+E152++E157+E162+E167+E172</f>
        <v>6071</v>
      </c>
      <c r="F132" s="20">
        <f t="shared" si="110"/>
        <v>5529</v>
      </c>
      <c r="G132" s="20">
        <f t="shared" si="110"/>
        <v>27648.3</v>
      </c>
      <c r="H132" s="20">
        <f t="shared" si="110"/>
        <v>75636</v>
      </c>
      <c r="I132" s="20">
        <f t="shared" si="110"/>
        <v>101558.5</v>
      </c>
      <c r="J132" s="20">
        <f t="shared" si="110"/>
        <v>138994.50000000003</v>
      </c>
      <c r="K132" s="9">
        <f>K137+K142+K147+K152++K157+K162+K167+K172</f>
        <v>205253</v>
      </c>
      <c r="L132" s="20">
        <f>L137+L142+L147+L152++L157+L162+L167+L172+L177</f>
        <v>120850.663</v>
      </c>
      <c r="M132" s="20">
        <f t="shared" ref="M132:T132" si="111">M137+M142+M147+M152++M157+M162+M167+M172+M177</f>
        <v>127486.09</v>
      </c>
      <c r="N132" s="9">
        <f t="shared" si="111"/>
        <v>180490.62</v>
      </c>
      <c r="O132" s="20">
        <f>O137+O142+O147+O152++O157+O162+O167+O172+O177+O182</f>
        <v>0</v>
      </c>
      <c r="P132" s="20">
        <f>P137+P142+P147+P152++P157+P162+P167+P172+P177+P182</f>
        <v>0</v>
      </c>
      <c r="Q132" s="20">
        <f t="shared" si="111"/>
        <v>0</v>
      </c>
      <c r="R132" s="20">
        <f t="shared" si="111"/>
        <v>0</v>
      </c>
      <c r="S132" s="20">
        <f t="shared" si="111"/>
        <v>0</v>
      </c>
      <c r="T132" s="20">
        <f t="shared" si="111"/>
        <v>0</v>
      </c>
    </row>
    <row r="133" spans="1:20" ht="22.5" x14ac:dyDescent="0.25">
      <c r="A133" s="90"/>
      <c r="B133" s="87"/>
      <c r="C133" s="25" t="s">
        <v>19</v>
      </c>
      <c r="D133" s="20">
        <f t="shared" si="76"/>
        <v>0</v>
      </c>
      <c r="E133" s="20">
        <f t="shared" ref="E133:T136" si="112">E138+E143+E148+E153++E158+E163+E168</f>
        <v>0</v>
      </c>
      <c r="F133" s="20">
        <f t="shared" si="112"/>
        <v>0</v>
      </c>
      <c r="G133" s="20">
        <f t="shared" si="112"/>
        <v>0</v>
      </c>
      <c r="H133" s="20">
        <f t="shared" si="112"/>
        <v>0</v>
      </c>
      <c r="I133" s="20">
        <f t="shared" si="112"/>
        <v>0</v>
      </c>
      <c r="J133" s="20">
        <f t="shared" si="112"/>
        <v>0</v>
      </c>
      <c r="K133" s="9">
        <f t="shared" si="112"/>
        <v>0</v>
      </c>
      <c r="L133" s="20">
        <f t="shared" si="112"/>
        <v>0</v>
      </c>
      <c r="M133" s="9">
        <f t="shared" si="112"/>
        <v>0</v>
      </c>
      <c r="N133" s="9">
        <f t="shared" si="112"/>
        <v>0</v>
      </c>
      <c r="O133" s="20">
        <f t="shared" si="112"/>
        <v>0</v>
      </c>
      <c r="P133" s="20">
        <f t="shared" ref="P133:T133" si="113">P138+P143+P148+P153++P158+P163+P168</f>
        <v>0</v>
      </c>
      <c r="Q133" s="20">
        <f t="shared" si="113"/>
        <v>0</v>
      </c>
      <c r="R133" s="20">
        <f t="shared" si="113"/>
        <v>0</v>
      </c>
      <c r="S133" s="20">
        <f t="shared" si="113"/>
        <v>0</v>
      </c>
      <c r="T133" s="20">
        <f t="shared" si="113"/>
        <v>0</v>
      </c>
    </row>
    <row r="134" spans="1:20" ht="22.5" x14ac:dyDescent="0.25">
      <c r="A134" s="90"/>
      <c r="B134" s="87"/>
      <c r="C134" s="25" t="s">
        <v>20</v>
      </c>
      <c r="D134" s="20">
        <f t="shared" si="76"/>
        <v>99354.9</v>
      </c>
      <c r="E134" s="20">
        <f t="shared" si="112"/>
        <v>0</v>
      </c>
      <c r="F134" s="20">
        <f t="shared" si="112"/>
        <v>0</v>
      </c>
      <c r="G134" s="20">
        <f t="shared" si="112"/>
        <v>0</v>
      </c>
      <c r="H134" s="20">
        <f t="shared" si="112"/>
        <v>0</v>
      </c>
      <c r="I134" s="20">
        <f t="shared" si="112"/>
        <v>25330</v>
      </c>
      <c r="J134" s="20">
        <f t="shared" si="112"/>
        <v>50928.9</v>
      </c>
      <c r="K134" s="9">
        <f t="shared" si="112"/>
        <v>23096</v>
      </c>
      <c r="L134" s="20">
        <f t="shared" si="112"/>
        <v>0</v>
      </c>
      <c r="M134" s="9">
        <f t="shared" si="112"/>
        <v>0</v>
      </c>
      <c r="N134" s="9">
        <f t="shared" si="112"/>
        <v>0</v>
      </c>
      <c r="O134" s="20">
        <f t="shared" si="112"/>
        <v>0</v>
      </c>
      <c r="P134" s="20">
        <f t="shared" ref="P134:T134" si="114">P139+P144+P149+P154++P159+P164+P169</f>
        <v>0</v>
      </c>
      <c r="Q134" s="20">
        <f t="shared" si="114"/>
        <v>0</v>
      </c>
      <c r="R134" s="20">
        <f t="shared" si="114"/>
        <v>0</v>
      </c>
      <c r="S134" s="20">
        <f t="shared" si="114"/>
        <v>0</v>
      </c>
      <c r="T134" s="20">
        <f t="shared" si="114"/>
        <v>0</v>
      </c>
    </row>
    <row r="135" spans="1:20" ht="22.5" x14ac:dyDescent="0.25">
      <c r="A135" s="90"/>
      <c r="B135" s="87"/>
      <c r="C135" s="25" t="s">
        <v>182</v>
      </c>
      <c r="D135" s="20">
        <f t="shared" si="76"/>
        <v>890162.78704999993</v>
      </c>
      <c r="E135" s="20">
        <f>E140+E145+E150+E155++E160+E165+E170+E175</f>
        <v>6071</v>
      </c>
      <c r="F135" s="20">
        <f t="shared" ref="F135:K135" si="115">F140+F145+F150+F155++F160+F165+F170+F175</f>
        <v>5529</v>
      </c>
      <c r="G135" s="20">
        <f t="shared" si="115"/>
        <v>27648.3</v>
      </c>
      <c r="H135" s="20">
        <f t="shared" si="115"/>
        <v>75636</v>
      </c>
      <c r="I135" s="20">
        <f t="shared" si="115"/>
        <v>76228.5</v>
      </c>
      <c r="J135" s="20">
        <f t="shared" si="115"/>
        <v>88065.600000000006</v>
      </c>
      <c r="K135" s="20">
        <f t="shared" si="115"/>
        <v>182157</v>
      </c>
      <c r="L135" s="20">
        <f>L140+L145+L150+L155++L160+L165+L170+L175+L180+L185</f>
        <v>120850.67705</v>
      </c>
      <c r="M135" s="20">
        <f t="shared" ref="M135:T135" si="116">M140+M145+M150+M155++M160+M165+M170+M175+M180+M185</f>
        <v>127486.09</v>
      </c>
      <c r="N135" s="9">
        <f t="shared" si="116"/>
        <v>180490.62</v>
      </c>
      <c r="O135" s="20">
        <f t="shared" si="116"/>
        <v>0</v>
      </c>
      <c r="P135" s="20">
        <f t="shared" si="116"/>
        <v>0</v>
      </c>
      <c r="Q135" s="20">
        <f t="shared" si="116"/>
        <v>0</v>
      </c>
      <c r="R135" s="20">
        <f t="shared" si="116"/>
        <v>0</v>
      </c>
      <c r="S135" s="20">
        <f t="shared" si="116"/>
        <v>0</v>
      </c>
      <c r="T135" s="20">
        <f t="shared" si="116"/>
        <v>0</v>
      </c>
    </row>
    <row r="136" spans="1:20" ht="22.5" x14ac:dyDescent="0.25">
      <c r="A136" s="90"/>
      <c r="B136" s="87"/>
      <c r="C136" s="25" t="s">
        <v>21</v>
      </c>
      <c r="D136" s="20">
        <f t="shared" si="76"/>
        <v>0</v>
      </c>
      <c r="E136" s="20">
        <f t="shared" si="112"/>
        <v>0</v>
      </c>
      <c r="F136" s="20">
        <f t="shared" si="112"/>
        <v>0</v>
      </c>
      <c r="G136" s="20">
        <f t="shared" si="112"/>
        <v>0</v>
      </c>
      <c r="H136" s="20">
        <f t="shared" si="112"/>
        <v>0</v>
      </c>
      <c r="I136" s="20">
        <f t="shared" si="112"/>
        <v>0</v>
      </c>
      <c r="J136" s="20">
        <f t="shared" si="112"/>
        <v>0</v>
      </c>
      <c r="K136" s="9">
        <f t="shared" si="112"/>
        <v>0</v>
      </c>
      <c r="L136" s="20">
        <f t="shared" si="112"/>
        <v>0</v>
      </c>
      <c r="M136" s="9">
        <f t="shared" si="112"/>
        <v>0</v>
      </c>
      <c r="N136" s="9">
        <f t="shared" si="112"/>
        <v>0</v>
      </c>
      <c r="O136" s="20">
        <f t="shared" si="112"/>
        <v>0</v>
      </c>
      <c r="P136" s="20">
        <f t="shared" si="112"/>
        <v>0</v>
      </c>
      <c r="Q136" s="20">
        <f t="shared" si="112"/>
        <v>0</v>
      </c>
      <c r="R136" s="20">
        <f t="shared" si="112"/>
        <v>0</v>
      </c>
      <c r="S136" s="20">
        <f t="shared" si="112"/>
        <v>0</v>
      </c>
      <c r="T136" s="20">
        <f t="shared" si="112"/>
        <v>0</v>
      </c>
    </row>
    <row r="137" spans="1:20" ht="20.25" customHeight="1" x14ac:dyDescent="0.25">
      <c r="A137" s="90" t="s">
        <v>60</v>
      </c>
      <c r="B137" s="87" t="s">
        <v>37</v>
      </c>
      <c r="C137" s="25" t="s">
        <v>18</v>
      </c>
      <c r="D137" s="20">
        <f t="shared" si="76"/>
        <v>791239.94</v>
      </c>
      <c r="E137" s="23">
        <f>SUM(E138:E141)</f>
        <v>6071</v>
      </c>
      <c r="F137" s="23">
        <f t="shared" ref="F137:N137" si="117">SUM(F138:F141)</f>
        <v>5529</v>
      </c>
      <c r="G137" s="23">
        <f t="shared" si="117"/>
        <v>27648.3</v>
      </c>
      <c r="H137" s="23">
        <f t="shared" si="117"/>
        <v>75636</v>
      </c>
      <c r="I137" s="23">
        <f t="shared" si="117"/>
        <v>73707.3</v>
      </c>
      <c r="J137" s="23">
        <f t="shared" si="117"/>
        <v>80688.3</v>
      </c>
      <c r="K137" s="8">
        <f t="shared" si="117"/>
        <v>120826</v>
      </c>
      <c r="L137" s="23">
        <v>119104.7</v>
      </c>
      <c r="M137" s="8">
        <f t="shared" si="117"/>
        <v>126202.39</v>
      </c>
      <c r="N137" s="8">
        <f t="shared" si="117"/>
        <v>155826.95000000001</v>
      </c>
      <c r="O137" s="23">
        <f t="shared" ref="O137:T137" si="118">SUM(O138:O141)</f>
        <v>0</v>
      </c>
      <c r="P137" s="23">
        <f t="shared" si="118"/>
        <v>0</v>
      </c>
      <c r="Q137" s="24">
        <f t="shared" si="118"/>
        <v>0</v>
      </c>
      <c r="R137" s="24">
        <f t="shared" si="118"/>
        <v>0</v>
      </c>
      <c r="S137" s="24">
        <f t="shared" si="118"/>
        <v>0</v>
      </c>
      <c r="T137" s="24">
        <f t="shared" si="118"/>
        <v>0</v>
      </c>
    </row>
    <row r="138" spans="1:20" ht="22.5" x14ac:dyDescent="0.25">
      <c r="A138" s="90"/>
      <c r="B138" s="87"/>
      <c r="C138" s="25" t="s">
        <v>19</v>
      </c>
      <c r="D138" s="20">
        <f t="shared" si="76"/>
        <v>0</v>
      </c>
      <c r="E138" s="23">
        <f t="shared" ref="E138:E139" si="119">F138+G138+H138+I138+J138+K138+L138+M138+N138+O138+P138</f>
        <v>0</v>
      </c>
      <c r="F138" s="23">
        <f t="shared" ref="F138:F139" si="120">G138+H138+I138+J138+K138+L138+M138+N138+O138+P138+Q138</f>
        <v>0</v>
      </c>
      <c r="G138" s="23">
        <f t="shared" ref="G138:G139" si="121">H138+I138+J138+K138+L138+M138+N138+O138+P138+Q138+R138</f>
        <v>0</v>
      </c>
      <c r="H138" s="23">
        <f t="shared" ref="H138:H139" si="122">I138+J138+K138+L138+M138+N138+O138+P138+Q138+R138+S138</f>
        <v>0</v>
      </c>
      <c r="I138" s="23">
        <f t="shared" ref="I138:I139" si="123">J138+K138+L138+M138+N138+O138+P138+Q138+R138+S138+T138</f>
        <v>0</v>
      </c>
      <c r="J138" s="23">
        <f t="shared" ref="J138:J139" si="124">K138+L138+M138+N138+O138+P138+Q138+R138+S138+T138+U138</f>
        <v>0</v>
      </c>
      <c r="K138" s="23">
        <f t="shared" ref="K138:K139" si="125">L138+M138+N138+O138+P138+Q138+R138+S138+T138+U138+V138</f>
        <v>0</v>
      </c>
      <c r="L138" s="23">
        <f t="shared" ref="L138:L139" si="126">M138+N138+O138+P138+Q138+R138+S138+T138+U138+V138+W138</f>
        <v>0</v>
      </c>
      <c r="M138" s="8">
        <f t="shared" ref="M138:M139" si="127">N138+O138+P138+Q138+R138+S138+T138+U138+V138+W138+X138</f>
        <v>0</v>
      </c>
      <c r="N138" s="8">
        <f t="shared" ref="N138:N139" si="128">O138+P138+Q138+R138+S138+T138+U138+V138+W138+X138+Y138</f>
        <v>0</v>
      </c>
      <c r="O138" s="23">
        <f t="shared" ref="O138:O139" si="129">P138+Q138+R138+S138+T138+U138+V138+W138+X138+Y138+Z138</f>
        <v>0</v>
      </c>
      <c r="P138" s="23">
        <f t="shared" ref="P138:P139" si="130">Q138+R138+S138+T138+U138+V138+W138+X138+Y138+Z138+AA138</f>
        <v>0</v>
      </c>
      <c r="Q138" s="23">
        <f t="shared" ref="Q138:Q139" si="131">R138+S138+T138+U138+V138+W138+X138+Y138+Z138+AA138+AB138</f>
        <v>0</v>
      </c>
      <c r="R138" s="23">
        <f t="shared" ref="R138:R139" si="132">S138+T138+U138+V138+W138+X138+Y138+Z138+AA138+AB138+AC138</f>
        <v>0</v>
      </c>
      <c r="S138" s="23">
        <f t="shared" ref="S138:S139" si="133">T138+U138+V138+W138+X138+Y138+Z138+AA138+AB138+AC138+AD138</f>
        <v>0</v>
      </c>
      <c r="T138" s="23">
        <f t="shared" ref="T138:T139" si="134">U138+V138+W138+X138+Y138+Z138+AA138+AB138+AC138+AD138+AE138</f>
        <v>0</v>
      </c>
    </row>
    <row r="139" spans="1:20" ht="22.5" x14ac:dyDescent="0.25">
      <c r="A139" s="90"/>
      <c r="B139" s="87"/>
      <c r="C139" s="25" t="s">
        <v>20</v>
      </c>
      <c r="D139" s="20">
        <f t="shared" si="76"/>
        <v>0</v>
      </c>
      <c r="E139" s="23">
        <f t="shared" si="119"/>
        <v>0</v>
      </c>
      <c r="F139" s="23">
        <f t="shared" si="120"/>
        <v>0</v>
      </c>
      <c r="G139" s="23">
        <f t="shared" si="121"/>
        <v>0</v>
      </c>
      <c r="H139" s="23">
        <f t="shared" si="122"/>
        <v>0</v>
      </c>
      <c r="I139" s="23">
        <f t="shared" si="123"/>
        <v>0</v>
      </c>
      <c r="J139" s="23">
        <f t="shared" si="124"/>
        <v>0</v>
      </c>
      <c r="K139" s="23">
        <f t="shared" si="125"/>
        <v>0</v>
      </c>
      <c r="L139" s="23">
        <f t="shared" si="126"/>
        <v>0</v>
      </c>
      <c r="M139" s="8">
        <f t="shared" si="127"/>
        <v>0</v>
      </c>
      <c r="N139" s="8">
        <f t="shared" si="128"/>
        <v>0</v>
      </c>
      <c r="O139" s="23">
        <f t="shared" si="129"/>
        <v>0</v>
      </c>
      <c r="P139" s="23">
        <f t="shared" si="130"/>
        <v>0</v>
      </c>
      <c r="Q139" s="23">
        <f t="shared" si="131"/>
        <v>0</v>
      </c>
      <c r="R139" s="23">
        <f t="shared" si="132"/>
        <v>0</v>
      </c>
      <c r="S139" s="23">
        <f t="shared" si="133"/>
        <v>0</v>
      </c>
      <c r="T139" s="23">
        <f t="shared" si="134"/>
        <v>0</v>
      </c>
    </row>
    <row r="140" spans="1:20" ht="22.5" x14ac:dyDescent="0.25">
      <c r="A140" s="90"/>
      <c r="B140" s="87"/>
      <c r="C140" s="25" t="s">
        <v>182</v>
      </c>
      <c r="D140" s="20">
        <f t="shared" si="76"/>
        <v>791239.95405000006</v>
      </c>
      <c r="E140" s="23">
        <v>6071</v>
      </c>
      <c r="F140" s="23">
        <v>5529</v>
      </c>
      <c r="G140" s="23">
        <v>27648.3</v>
      </c>
      <c r="H140" s="23">
        <v>75636</v>
      </c>
      <c r="I140" s="23">
        <v>73707.3</v>
      </c>
      <c r="J140" s="23">
        <v>80688.3</v>
      </c>
      <c r="K140" s="8">
        <v>120826</v>
      </c>
      <c r="L140" s="23">
        <v>119104.71405</v>
      </c>
      <c r="M140" s="8">
        <v>126202.39</v>
      </c>
      <c r="N140" s="8">
        <v>155826.95000000001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</row>
    <row r="141" spans="1:20" ht="22.5" x14ac:dyDescent="0.25">
      <c r="A141" s="90"/>
      <c r="B141" s="87"/>
      <c r="C141" s="25" t="s">
        <v>21</v>
      </c>
      <c r="D141" s="20">
        <f t="shared" si="76"/>
        <v>0</v>
      </c>
      <c r="E141" s="23">
        <f t="shared" ref="E141" si="135">F141+G141+H141+I141+J141+K141+L141+M141+N141+O141+P141</f>
        <v>0</v>
      </c>
      <c r="F141" s="23">
        <f t="shared" ref="F141" si="136">G141+H141+I141+J141+K141+L141+M141+N141+O141+P141+Q141</f>
        <v>0</v>
      </c>
      <c r="G141" s="23">
        <f t="shared" ref="G141" si="137">H141+I141+J141+K141+L141+M141+N141+O141+P141+Q141+R141</f>
        <v>0</v>
      </c>
      <c r="H141" s="23">
        <f t="shared" ref="H141" si="138">I141+J141+K141+L141+M141+N141+O141+P141+Q141+R141+S141</f>
        <v>0</v>
      </c>
      <c r="I141" s="23">
        <f t="shared" ref="I141" si="139">J141+K141+L141+M141+N141+O141+P141+Q141+R141+S141+T141</f>
        <v>0</v>
      </c>
      <c r="J141" s="23">
        <f t="shared" ref="J141" si="140">K141+L141+M141+N141+O141+P141+Q141+R141+S141+T141+U141</f>
        <v>0</v>
      </c>
      <c r="K141" s="23">
        <f t="shared" ref="K141" si="141">L141+M141+N141+O141+P141+Q141+R141+S141+T141+U141+V141</f>
        <v>0</v>
      </c>
      <c r="L141" s="23">
        <f t="shared" ref="L141" si="142">M141+N141+O141+P141+Q141+R141+S141+T141+U141+V141+W141</f>
        <v>0</v>
      </c>
      <c r="M141" s="8">
        <f t="shared" ref="M141" si="143">N141+O141+P141+Q141+R141+S141+T141+U141+V141+W141+X141</f>
        <v>0</v>
      </c>
      <c r="N141" s="8">
        <f t="shared" ref="N141" si="144">O141+P141+Q141+R141+S141+T141+U141+V141+W141+X141+Y141</f>
        <v>0</v>
      </c>
      <c r="O141" s="23">
        <f t="shared" ref="O141" si="145">P141+Q141+R141+S141+T141+U141+V141+W141+X141+Y141+Z141</f>
        <v>0</v>
      </c>
      <c r="P141" s="23">
        <f t="shared" ref="P141" si="146">Q141+R141+S141+T141+U141+V141+W141+X141+Y141+Z141+AA141</f>
        <v>0</v>
      </c>
      <c r="Q141" s="23">
        <f t="shared" ref="Q141" si="147">R141+S141+T141+U141+V141+W141+X141+Y141+Z141+AA141+AB141</f>
        <v>0</v>
      </c>
      <c r="R141" s="23">
        <f t="shared" ref="R141" si="148">S141+T141+U141+V141+W141+X141+Y141+Z141+AA141+AB141+AC141</f>
        <v>0</v>
      </c>
      <c r="S141" s="23">
        <f t="shared" ref="S141" si="149">T141+U141+V141+W141+X141+Y141+Z141+AA141+AB141+AC141+AD141</f>
        <v>0</v>
      </c>
      <c r="T141" s="23">
        <f t="shared" ref="T141" si="150">U141+V141+W141+X141+Y141+Z141+AA141+AB141+AC141+AD141+AE141</f>
        <v>0</v>
      </c>
    </row>
    <row r="142" spans="1:20" ht="18.75" customHeight="1" x14ac:dyDescent="0.25">
      <c r="A142" s="90" t="s">
        <v>61</v>
      </c>
      <c r="B142" s="87" t="s">
        <v>38</v>
      </c>
      <c r="C142" s="25" t="s">
        <v>18</v>
      </c>
      <c r="D142" s="20">
        <f>E142+F142+G142+H142+I142+J142+K142+L142+M142+N142+O142+P142</f>
        <v>114916.6</v>
      </c>
      <c r="E142" s="23">
        <f>SUM(E143:E146)</f>
        <v>0</v>
      </c>
      <c r="F142" s="23">
        <f t="shared" ref="F142:O142" si="151">SUM(F143:F146)</f>
        <v>0</v>
      </c>
      <c r="G142" s="23">
        <f t="shared" si="151"/>
        <v>0</v>
      </c>
      <c r="H142" s="23">
        <f t="shared" si="151"/>
        <v>0</v>
      </c>
      <c r="I142" s="23">
        <f t="shared" si="151"/>
        <v>26663.200000000001</v>
      </c>
      <c r="J142" s="23">
        <f t="shared" si="151"/>
        <v>53609.4</v>
      </c>
      <c r="K142" s="8">
        <f t="shared" si="151"/>
        <v>34644</v>
      </c>
      <c r="L142" s="23">
        <f t="shared" si="151"/>
        <v>0</v>
      </c>
      <c r="M142" s="8">
        <f t="shared" si="151"/>
        <v>0</v>
      </c>
      <c r="N142" s="8">
        <f t="shared" si="151"/>
        <v>0</v>
      </c>
      <c r="O142" s="23">
        <f t="shared" si="151"/>
        <v>0</v>
      </c>
      <c r="P142" s="23">
        <v>0</v>
      </c>
      <c r="Q142" s="24">
        <v>0</v>
      </c>
      <c r="R142" s="24">
        <v>0</v>
      </c>
      <c r="S142" s="24">
        <v>0</v>
      </c>
      <c r="T142" s="24">
        <v>0</v>
      </c>
    </row>
    <row r="143" spans="1:20" ht="22.5" x14ac:dyDescent="0.25">
      <c r="A143" s="90"/>
      <c r="B143" s="87"/>
      <c r="C143" s="25" t="s">
        <v>19</v>
      </c>
      <c r="D143" s="20">
        <f t="shared" si="76"/>
        <v>0</v>
      </c>
      <c r="E143" s="23">
        <v>0</v>
      </c>
      <c r="F143" s="23">
        <v>0</v>
      </c>
      <c r="G143" s="23">
        <v>0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8">
        <v>0</v>
      </c>
      <c r="N143" s="8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</row>
    <row r="144" spans="1:20" ht="22.5" x14ac:dyDescent="0.25">
      <c r="A144" s="90"/>
      <c r="B144" s="87"/>
      <c r="C144" s="25" t="s">
        <v>20</v>
      </c>
      <c r="D144" s="20">
        <f t="shared" si="76"/>
        <v>99354.9</v>
      </c>
      <c r="E144" s="8">
        <f t="shared" ref="E144:H144" si="152">SUM(E145:E148)</f>
        <v>0</v>
      </c>
      <c r="F144" s="8">
        <f t="shared" si="152"/>
        <v>0</v>
      </c>
      <c r="G144" s="8">
        <f t="shared" si="152"/>
        <v>0</v>
      </c>
      <c r="H144" s="8">
        <f t="shared" si="152"/>
        <v>0</v>
      </c>
      <c r="I144" s="23">
        <v>25330</v>
      </c>
      <c r="J144" s="23">
        <v>50928.9</v>
      </c>
      <c r="K144" s="8">
        <f t="shared" ref="K144:T144" si="153">SUM(K145:K148)</f>
        <v>23096</v>
      </c>
      <c r="L144" s="23">
        <f t="shared" si="153"/>
        <v>0</v>
      </c>
      <c r="M144" s="8">
        <f t="shared" si="153"/>
        <v>0</v>
      </c>
      <c r="N144" s="8">
        <f t="shared" si="153"/>
        <v>0</v>
      </c>
      <c r="O144" s="23">
        <f t="shared" si="153"/>
        <v>0</v>
      </c>
      <c r="P144" s="8">
        <f t="shared" si="153"/>
        <v>0</v>
      </c>
      <c r="Q144" s="8">
        <f t="shared" si="153"/>
        <v>0</v>
      </c>
      <c r="R144" s="23">
        <f t="shared" si="153"/>
        <v>0</v>
      </c>
      <c r="S144" s="23">
        <f t="shared" si="153"/>
        <v>0</v>
      </c>
      <c r="T144" s="23">
        <f t="shared" si="153"/>
        <v>0</v>
      </c>
    </row>
    <row r="145" spans="1:20" ht="22.5" x14ac:dyDescent="0.25">
      <c r="A145" s="90"/>
      <c r="B145" s="87"/>
      <c r="C145" s="25" t="s">
        <v>182</v>
      </c>
      <c r="D145" s="20">
        <f t="shared" si="76"/>
        <v>15561.7</v>
      </c>
      <c r="E145" s="8">
        <f t="shared" ref="E145:H145" si="154">SUM(E146:E149)</f>
        <v>0</v>
      </c>
      <c r="F145" s="8">
        <f t="shared" si="154"/>
        <v>0</v>
      </c>
      <c r="G145" s="8">
        <f t="shared" si="154"/>
        <v>0</v>
      </c>
      <c r="H145" s="8">
        <f t="shared" si="154"/>
        <v>0</v>
      </c>
      <c r="I145" s="23">
        <v>1333.2</v>
      </c>
      <c r="J145" s="23">
        <v>2680.5</v>
      </c>
      <c r="K145" s="8">
        <f t="shared" ref="K145:T145" si="155">SUM(K146:K149)</f>
        <v>11548</v>
      </c>
      <c r="L145" s="23">
        <f t="shared" si="155"/>
        <v>0</v>
      </c>
      <c r="M145" s="8">
        <f t="shared" si="155"/>
        <v>0</v>
      </c>
      <c r="N145" s="8">
        <f t="shared" si="155"/>
        <v>0</v>
      </c>
      <c r="O145" s="23">
        <f t="shared" si="155"/>
        <v>0</v>
      </c>
      <c r="P145" s="8">
        <f t="shared" si="155"/>
        <v>0</v>
      </c>
      <c r="Q145" s="8">
        <f t="shared" si="155"/>
        <v>0</v>
      </c>
      <c r="R145" s="23">
        <f t="shared" si="155"/>
        <v>0</v>
      </c>
      <c r="S145" s="23">
        <f t="shared" si="155"/>
        <v>0</v>
      </c>
      <c r="T145" s="23">
        <f t="shared" si="155"/>
        <v>0</v>
      </c>
    </row>
    <row r="146" spans="1:20" ht="22.5" x14ac:dyDescent="0.25">
      <c r="A146" s="90"/>
      <c r="B146" s="87"/>
      <c r="C146" s="25" t="s">
        <v>21</v>
      </c>
      <c r="D146" s="20">
        <f t="shared" si="76"/>
        <v>0</v>
      </c>
      <c r="E146" s="23">
        <v>0</v>
      </c>
      <c r="F146" s="23">
        <v>0</v>
      </c>
      <c r="G146" s="23">
        <v>0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8">
        <v>0</v>
      </c>
      <c r="N146" s="8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</row>
    <row r="147" spans="1:20" x14ac:dyDescent="0.25">
      <c r="A147" s="90" t="s">
        <v>62</v>
      </c>
      <c r="B147" s="87" t="s">
        <v>39</v>
      </c>
      <c r="C147" s="25" t="s">
        <v>18</v>
      </c>
      <c r="D147" s="20">
        <f t="shared" si="76"/>
        <v>15377.6</v>
      </c>
      <c r="E147" s="23">
        <f>SUM(E148:E151)</f>
        <v>0</v>
      </c>
      <c r="F147" s="23">
        <f t="shared" ref="F147:O147" si="156">SUM(F148:F151)</f>
        <v>0</v>
      </c>
      <c r="G147" s="23">
        <f t="shared" si="156"/>
        <v>0</v>
      </c>
      <c r="H147" s="23">
        <f t="shared" si="156"/>
        <v>0</v>
      </c>
      <c r="I147" s="23">
        <f t="shared" si="156"/>
        <v>1188</v>
      </c>
      <c r="J147" s="23">
        <f t="shared" si="156"/>
        <v>2641.6</v>
      </c>
      <c r="K147" s="8">
        <f t="shared" si="156"/>
        <v>11548</v>
      </c>
      <c r="L147" s="23">
        <f t="shared" si="156"/>
        <v>0</v>
      </c>
      <c r="M147" s="8">
        <f t="shared" si="156"/>
        <v>0</v>
      </c>
      <c r="N147" s="8">
        <f t="shared" si="156"/>
        <v>0</v>
      </c>
      <c r="O147" s="23">
        <f t="shared" si="156"/>
        <v>0</v>
      </c>
      <c r="P147" s="23">
        <v>0</v>
      </c>
      <c r="Q147" s="24">
        <v>0</v>
      </c>
      <c r="R147" s="24">
        <v>0</v>
      </c>
      <c r="S147" s="24">
        <v>0</v>
      </c>
      <c r="T147" s="24">
        <v>0</v>
      </c>
    </row>
    <row r="148" spans="1:20" ht="22.5" x14ac:dyDescent="0.25">
      <c r="A148" s="90"/>
      <c r="B148" s="87"/>
      <c r="C148" s="25" t="s">
        <v>19</v>
      </c>
      <c r="D148" s="20">
        <f t="shared" si="76"/>
        <v>0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8">
        <v>0</v>
      </c>
      <c r="N148" s="8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</row>
    <row r="149" spans="1:20" ht="22.5" x14ac:dyDescent="0.25">
      <c r="A149" s="90"/>
      <c r="B149" s="87"/>
      <c r="C149" s="25" t="s">
        <v>20</v>
      </c>
      <c r="D149" s="20">
        <f t="shared" si="76"/>
        <v>0</v>
      </c>
      <c r="E149" s="23">
        <v>0</v>
      </c>
      <c r="F149" s="23">
        <v>0</v>
      </c>
      <c r="G149" s="23">
        <v>0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8">
        <v>0</v>
      </c>
      <c r="N149" s="8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</row>
    <row r="150" spans="1:20" ht="22.5" x14ac:dyDescent="0.25">
      <c r="A150" s="90"/>
      <c r="B150" s="87"/>
      <c r="C150" s="25" t="s">
        <v>182</v>
      </c>
      <c r="D150" s="20">
        <f t="shared" si="76"/>
        <v>15377.6</v>
      </c>
      <c r="E150" s="8">
        <f t="shared" ref="E150:H150" si="157">SUM(E151:E154)</f>
        <v>0</v>
      </c>
      <c r="F150" s="8">
        <f t="shared" si="157"/>
        <v>0</v>
      </c>
      <c r="G150" s="8">
        <f t="shared" si="157"/>
        <v>0</v>
      </c>
      <c r="H150" s="8">
        <f t="shared" si="157"/>
        <v>0</v>
      </c>
      <c r="I150" s="23">
        <v>1188</v>
      </c>
      <c r="J150" s="23">
        <v>2641.6</v>
      </c>
      <c r="K150" s="8">
        <f t="shared" ref="K150:T150" si="158">SUM(K151:K154)</f>
        <v>11548</v>
      </c>
      <c r="L150" s="23">
        <f t="shared" si="158"/>
        <v>0</v>
      </c>
      <c r="M150" s="8">
        <f t="shared" si="158"/>
        <v>0</v>
      </c>
      <c r="N150" s="8">
        <f t="shared" si="158"/>
        <v>0</v>
      </c>
      <c r="O150" s="8">
        <f t="shared" si="158"/>
        <v>0</v>
      </c>
      <c r="P150" s="8">
        <f t="shared" si="158"/>
        <v>0</v>
      </c>
      <c r="Q150" s="8">
        <f t="shared" si="158"/>
        <v>0</v>
      </c>
      <c r="R150" s="8">
        <f t="shared" si="158"/>
        <v>0</v>
      </c>
      <c r="S150" s="8">
        <f t="shared" si="158"/>
        <v>0</v>
      </c>
      <c r="T150" s="8">
        <f t="shared" si="158"/>
        <v>0</v>
      </c>
    </row>
    <row r="151" spans="1:20" ht="22.5" x14ac:dyDescent="0.25">
      <c r="A151" s="90"/>
      <c r="B151" s="87"/>
      <c r="C151" s="25" t="s">
        <v>21</v>
      </c>
      <c r="D151" s="20">
        <f t="shared" si="76"/>
        <v>0</v>
      </c>
      <c r="E151" s="23">
        <v>0</v>
      </c>
      <c r="F151" s="23">
        <v>0</v>
      </c>
      <c r="G151" s="23">
        <v>0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8">
        <v>0</v>
      </c>
      <c r="N151" s="8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</row>
    <row r="152" spans="1:20" ht="15" customHeight="1" x14ac:dyDescent="0.25">
      <c r="A152" s="90" t="s">
        <v>78</v>
      </c>
      <c r="B152" s="87" t="s">
        <v>79</v>
      </c>
      <c r="C152" s="25" t="s">
        <v>18</v>
      </c>
      <c r="D152" s="20">
        <f t="shared" si="76"/>
        <v>12694.7</v>
      </c>
      <c r="E152" s="23">
        <f>SUM(E153:E156)</f>
        <v>0</v>
      </c>
      <c r="F152" s="23">
        <f t="shared" ref="F152:O152" si="159">SUM(F153:F156)</f>
        <v>0</v>
      </c>
      <c r="G152" s="23">
        <f t="shared" si="159"/>
        <v>0</v>
      </c>
      <c r="H152" s="23">
        <f t="shared" si="159"/>
        <v>0</v>
      </c>
      <c r="I152" s="23">
        <f t="shared" si="159"/>
        <v>0</v>
      </c>
      <c r="J152" s="23">
        <f t="shared" si="159"/>
        <v>1146.7</v>
      </c>
      <c r="K152" s="8">
        <f t="shared" si="159"/>
        <v>11548</v>
      </c>
      <c r="L152" s="23">
        <f t="shared" si="159"/>
        <v>0</v>
      </c>
      <c r="M152" s="8">
        <f t="shared" si="159"/>
        <v>0</v>
      </c>
      <c r="N152" s="8">
        <f t="shared" si="159"/>
        <v>0</v>
      </c>
      <c r="O152" s="23">
        <f t="shared" si="159"/>
        <v>0</v>
      </c>
      <c r="P152" s="23">
        <v>0</v>
      </c>
      <c r="Q152" s="24">
        <v>0</v>
      </c>
      <c r="R152" s="24">
        <v>0</v>
      </c>
      <c r="S152" s="24">
        <v>0</v>
      </c>
      <c r="T152" s="24">
        <v>0</v>
      </c>
    </row>
    <row r="153" spans="1:20" ht="22.5" x14ac:dyDescent="0.25">
      <c r="A153" s="90"/>
      <c r="B153" s="87"/>
      <c r="C153" s="25" t="s">
        <v>19</v>
      </c>
      <c r="D153" s="20">
        <f>E153+F153+G153+H153+I153+J153+K153+L153+M153+N153+O153+P153</f>
        <v>0</v>
      </c>
      <c r="E153" s="23">
        <v>0</v>
      </c>
      <c r="F153" s="23">
        <v>0</v>
      </c>
      <c r="G153" s="23">
        <v>0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8">
        <v>0</v>
      </c>
      <c r="N153" s="8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</row>
    <row r="154" spans="1:20" ht="22.5" x14ac:dyDescent="0.25">
      <c r="A154" s="90"/>
      <c r="B154" s="87"/>
      <c r="C154" s="25" t="s">
        <v>20</v>
      </c>
      <c r="D154" s="20">
        <f t="shared" si="76"/>
        <v>0</v>
      </c>
      <c r="E154" s="23">
        <v>0</v>
      </c>
      <c r="F154" s="23">
        <v>0</v>
      </c>
      <c r="G154" s="23">
        <v>0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8">
        <v>0</v>
      </c>
      <c r="N154" s="8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</row>
    <row r="155" spans="1:20" ht="22.5" x14ac:dyDescent="0.25">
      <c r="A155" s="90"/>
      <c r="B155" s="87"/>
      <c r="C155" s="25" t="s">
        <v>182</v>
      </c>
      <c r="D155" s="20">
        <f t="shared" si="76"/>
        <v>12694.7</v>
      </c>
      <c r="E155" s="8">
        <v>0</v>
      </c>
      <c r="F155" s="8">
        <f t="shared" ref="F155:I155" si="160">SUM(F156:F159)</f>
        <v>0</v>
      </c>
      <c r="G155" s="8">
        <f t="shared" si="160"/>
        <v>0</v>
      </c>
      <c r="H155" s="8">
        <f t="shared" si="160"/>
        <v>0</v>
      </c>
      <c r="I155" s="8">
        <f t="shared" si="160"/>
        <v>0</v>
      </c>
      <c r="J155" s="23">
        <v>1146.7</v>
      </c>
      <c r="K155" s="8">
        <f t="shared" ref="K155:T155" si="161">SUM(K156:K159)</f>
        <v>11548</v>
      </c>
      <c r="L155" s="23">
        <f t="shared" si="161"/>
        <v>0</v>
      </c>
      <c r="M155" s="8">
        <f t="shared" si="161"/>
        <v>0</v>
      </c>
      <c r="N155" s="8">
        <f t="shared" si="161"/>
        <v>0</v>
      </c>
      <c r="O155" s="8">
        <f t="shared" si="161"/>
        <v>0</v>
      </c>
      <c r="P155" s="8">
        <f t="shared" si="161"/>
        <v>0</v>
      </c>
      <c r="Q155" s="8">
        <f t="shared" si="161"/>
        <v>0</v>
      </c>
      <c r="R155" s="8">
        <f t="shared" si="161"/>
        <v>0</v>
      </c>
      <c r="S155" s="8">
        <f t="shared" si="161"/>
        <v>0</v>
      </c>
      <c r="T155" s="8">
        <f t="shared" si="161"/>
        <v>0</v>
      </c>
    </row>
    <row r="156" spans="1:20" ht="22.5" x14ac:dyDescent="0.25">
      <c r="A156" s="90"/>
      <c r="B156" s="87"/>
      <c r="C156" s="25" t="s">
        <v>21</v>
      </c>
      <c r="D156" s="20">
        <f t="shared" si="76"/>
        <v>0</v>
      </c>
      <c r="E156" s="23">
        <v>0</v>
      </c>
      <c r="F156" s="23">
        <v>0</v>
      </c>
      <c r="G156" s="23">
        <v>0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8">
        <v>0</v>
      </c>
      <c r="N156" s="8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</row>
    <row r="157" spans="1:20" ht="21" customHeight="1" x14ac:dyDescent="0.25">
      <c r="A157" s="90" t="s">
        <v>132</v>
      </c>
      <c r="B157" s="98" t="s">
        <v>133</v>
      </c>
      <c r="C157" s="25" t="s">
        <v>18</v>
      </c>
      <c r="D157" s="20">
        <f t="shared" si="76"/>
        <v>12456.5</v>
      </c>
      <c r="E157" s="23">
        <f>SUM(E158:E161)</f>
        <v>0</v>
      </c>
      <c r="F157" s="23">
        <f t="shared" ref="F157:O157" si="162">SUM(F158:F161)</f>
        <v>0</v>
      </c>
      <c r="G157" s="23">
        <f t="shared" si="162"/>
        <v>0</v>
      </c>
      <c r="H157" s="23">
        <f t="shared" si="162"/>
        <v>0</v>
      </c>
      <c r="I157" s="23">
        <f t="shared" si="162"/>
        <v>0</v>
      </c>
      <c r="J157" s="23">
        <f t="shared" si="162"/>
        <v>908.5</v>
      </c>
      <c r="K157" s="8">
        <f t="shared" si="162"/>
        <v>11548</v>
      </c>
      <c r="L157" s="23">
        <f t="shared" si="162"/>
        <v>0</v>
      </c>
      <c r="M157" s="8">
        <f t="shared" si="162"/>
        <v>0</v>
      </c>
      <c r="N157" s="8">
        <f t="shared" si="162"/>
        <v>0</v>
      </c>
      <c r="O157" s="23">
        <f t="shared" si="162"/>
        <v>0</v>
      </c>
      <c r="P157" s="23">
        <v>0</v>
      </c>
      <c r="Q157" s="24">
        <v>0</v>
      </c>
      <c r="R157" s="24">
        <v>0</v>
      </c>
      <c r="S157" s="24">
        <v>0</v>
      </c>
      <c r="T157" s="24">
        <v>0</v>
      </c>
    </row>
    <row r="158" spans="1:20" ht="22.5" x14ac:dyDescent="0.25">
      <c r="A158" s="90"/>
      <c r="B158" s="98"/>
      <c r="C158" s="25" t="s">
        <v>19</v>
      </c>
      <c r="D158" s="20">
        <f t="shared" si="76"/>
        <v>0</v>
      </c>
      <c r="E158" s="23">
        <v>0</v>
      </c>
      <c r="F158" s="23">
        <v>0</v>
      </c>
      <c r="G158" s="23">
        <v>0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8">
        <v>0</v>
      </c>
      <c r="N158" s="8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</row>
    <row r="159" spans="1:20" ht="22.5" x14ac:dyDescent="0.25">
      <c r="A159" s="90"/>
      <c r="B159" s="98"/>
      <c r="C159" s="25" t="s">
        <v>20</v>
      </c>
      <c r="D159" s="20">
        <f t="shared" si="76"/>
        <v>0</v>
      </c>
      <c r="E159" s="23">
        <v>0</v>
      </c>
      <c r="F159" s="23">
        <v>0</v>
      </c>
      <c r="G159" s="23">
        <v>0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8">
        <v>0</v>
      </c>
      <c r="N159" s="8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</row>
    <row r="160" spans="1:20" ht="22.5" x14ac:dyDescent="0.25">
      <c r="A160" s="90"/>
      <c r="B160" s="98"/>
      <c r="C160" s="25" t="s">
        <v>182</v>
      </c>
      <c r="D160" s="20">
        <f t="shared" si="76"/>
        <v>12456.5</v>
      </c>
      <c r="E160" s="23">
        <f t="shared" ref="E160:I160" si="163">SUM(E161:E164)</f>
        <v>0</v>
      </c>
      <c r="F160" s="23">
        <f t="shared" si="163"/>
        <v>0</v>
      </c>
      <c r="G160" s="23">
        <f t="shared" si="163"/>
        <v>0</v>
      </c>
      <c r="H160" s="23">
        <f t="shared" si="163"/>
        <v>0</v>
      </c>
      <c r="I160" s="23">
        <f t="shared" si="163"/>
        <v>0</v>
      </c>
      <c r="J160" s="23">
        <v>908.5</v>
      </c>
      <c r="K160" s="8">
        <v>11548</v>
      </c>
      <c r="L160" s="23">
        <f t="shared" ref="L160:T160" si="164">SUM(L161:L164)</f>
        <v>0</v>
      </c>
      <c r="M160" s="8">
        <f t="shared" si="164"/>
        <v>0</v>
      </c>
      <c r="N160" s="8">
        <f t="shared" si="164"/>
        <v>0</v>
      </c>
      <c r="O160" s="8">
        <f t="shared" si="164"/>
        <v>0</v>
      </c>
      <c r="P160" s="8">
        <f t="shared" si="164"/>
        <v>0</v>
      </c>
      <c r="Q160" s="8">
        <f t="shared" si="164"/>
        <v>0</v>
      </c>
      <c r="R160" s="8">
        <f t="shared" si="164"/>
        <v>0</v>
      </c>
      <c r="S160" s="8">
        <f t="shared" si="164"/>
        <v>0</v>
      </c>
      <c r="T160" s="8">
        <f t="shared" si="164"/>
        <v>0</v>
      </c>
    </row>
    <row r="161" spans="1:20" ht="22.5" x14ac:dyDescent="0.25">
      <c r="A161" s="90"/>
      <c r="B161" s="98"/>
      <c r="C161" s="25" t="s">
        <v>21</v>
      </c>
      <c r="D161" s="20">
        <f t="shared" si="76"/>
        <v>0</v>
      </c>
      <c r="E161" s="23">
        <v>0</v>
      </c>
      <c r="F161" s="23">
        <v>0</v>
      </c>
      <c r="G161" s="23">
        <v>0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8">
        <v>0</v>
      </c>
      <c r="N161" s="8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</row>
    <row r="162" spans="1:20" ht="15" customHeight="1" x14ac:dyDescent="0.25">
      <c r="A162" s="90" t="s">
        <v>136</v>
      </c>
      <c r="B162" s="98" t="s">
        <v>151</v>
      </c>
      <c r="C162" s="25" t="s">
        <v>18</v>
      </c>
      <c r="D162" s="20">
        <f t="shared" si="76"/>
        <v>8567</v>
      </c>
      <c r="E162" s="23">
        <f>SUM(E163:E166)</f>
        <v>0</v>
      </c>
      <c r="F162" s="23">
        <f t="shared" ref="F162:O162" si="165">SUM(F163:F166)</f>
        <v>0</v>
      </c>
      <c r="G162" s="23">
        <f t="shared" si="165"/>
        <v>0</v>
      </c>
      <c r="H162" s="23">
        <f t="shared" si="165"/>
        <v>0</v>
      </c>
      <c r="I162" s="23">
        <f t="shared" si="165"/>
        <v>0</v>
      </c>
      <c r="J162" s="23">
        <f t="shared" si="165"/>
        <v>0</v>
      </c>
      <c r="K162" s="8">
        <f t="shared" si="165"/>
        <v>8567</v>
      </c>
      <c r="L162" s="23">
        <f t="shared" si="165"/>
        <v>0</v>
      </c>
      <c r="M162" s="8">
        <f t="shared" si="165"/>
        <v>0</v>
      </c>
      <c r="N162" s="8">
        <f t="shared" si="165"/>
        <v>0</v>
      </c>
      <c r="O162" s="23">
        <f t="shared" si="165"/>
        <v>0</v>
      </c>
      <c r="P162" s="23">
        <v>0</v>
      </c>
      <c r="Q162" s="24">
        <v>0</v>
      </c>
      <c r="R162" s="24">
        <v>0</v>
      </c>
      <c r="S162" s="24">
        <v>0</v>
      </c>
      <c r="T162" s="24">
        <v>0</v>
      </c>
    </row>
    <row r="163" spans="1:20" ht="22.5" x14ac:dyDescent="0.25">
      <c r="A163" s="90"/>
      <c r="B163" s="98"/>
      <c r="C163" s="25" t="s">
        <v>19</v>
      </c>
      <c r="D163" s="20">
        <f t="shared" si="76"/>
        <v>0</v>
      </c>
      <c r="E163" s="23">
        <v>0</v>
      </c>
      <c r="F163" s="23">
        <v>0</v>
      </c>
      <c r="G163" s="23">
        <v>0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8">
        <v>0</v>
      </c>
      <c r="N163" s="8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</row>
    <row r="164" spans="1:20" ht="22.5" x14ac:dyDescent="0.25">
      <c r="A164" s="90"/>
      <c r="B164" s="98"/>
      <c r="C164" s="25" t="s">
        <v>20</v>
      </c>
      <c r="D164" s="20">
        <f t="shared" si="76"/>
        <v>0</v>
      </c>
      <c r="E164" s="23">
        <v>0</v>
      </c>
      <c r="F164" s="23">
        <v>0</v>
      </c>
      <c r="G164" s="23">
        <v>0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8">
        <v>0</v>
      </c>
      <c r="N164" s="8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</row>
    <row r="165" spans="1:20" ht="22.5" x14ac:dyDescent="0.25">
      <c r="A165" s="90"/>
      <c r="B165" s="98"/>
      <c r="C165" s="25" t="s">
        <v>182</v>
      </c>
      <c r="D165" s="20">
        <f t="shared" si="76"/>
        <v>8567</v>
      </c>
      <c r="E165" s="23">
        <v>0</v>
      </c>
      <c r="F165" s="23">
        <v>0</v>
      </c>
      <c r="G165" s="23">
        <v>0</v>
      </c>
      <c r="H165" s="23">
        <v>0</v>
      </c>
      <c r="I165" s="23">
        <v>0</v>
      </c>
      <c r="J165" s="23">
        <v>0</v>
      </c>
      <c r="K165" s="8">
        <v>8567</v>
      </c>
      <c r="L165" s="23">
        <v>0</v>
      </c>
      <c r="M165" s="8">
        <v>0</v>
      </c>
      <c r="N165" s="8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</row>
    <row r="166" spans="1:20" ht="22.5" x14ac:dyDescent="0.25">
      <c r="A166" s="90"/>
      <c r="B166" s="98"/>
      <c r="C166" s="25" t="s">
        <v>21</v>
      </c>
      <c r="D166" s="20">
        <f t="shared" si="76"/>
        <v>0</v>
      </c>
      <c r="E166" s="23">
        <v>0</v>
      </c>
      <c r="F166" s="23">
        <v>0</v>
      </c>
      <c r="G166" s="23">
        <v>0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8">
        <v>0</v>
      </c>
      <c r="N166" s="8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</row>
    <row r="167" spans="1:20" ht="17.25" customHeight="1" x14ac:dyDescent="0.25">
      <c r="A167" s="90" t="s">
        <v>137</v>
      </c>
      <c r="B167" s="98" t="s">
        <v>146</v>
      </c>
      <c r="C167" s="25" t="s">
        <v>18</v>
      </c>
      <c r="D167" s="20">
        <f t="shared" si="76"/>
        <v>1431</v>
      </c>
      <c r="E167" s="23">
        <f>SUM(E168:E171)</f>
        <v>0</v>
      </c>
      <c r="F167" s="23">
        <f t="shared" ref="F167:O167" si="166">SUM(F168:F171)</f>
        <v>0</v>
      </c>
      <c r="G167" s="23">
        <f t="shared" si="166"/>
        <v>0</v>
      </c>
      <c r="H167" s="23">
        <f t="shared" si="166"/>
        <v>0</v>
      </c>
      <c r="I167" s="23">
        <f t="shared" si="166"/>
        <v>0</v>
      </c>
      <c r="J167" s="23">
        <f t="shared" si="166"/>
        <v>0</v>
      </c>
      <c r="K167" s="8">
        <f t="shared" si="166"/>
        <v>1431</v>
      </c>
      <c r="L167" s="23">
        <f t="shared" si="166"/>
        <v>0</v>
      </c>
      <c r="M167" s="8">
        <f t="shared" si="166"/>
        <v>0</v>
      </c>
      <c r="N167" s="8">
        <f t="shared" si="166"/>
        <v>0</v>
      </c>
      <c r="O167" s="23">
        <f t="shared" si="166"/>
        <v>0</v>
      </c>
      <c r="P167" s="23">
        <v>0</v>
      </c>
      <c r="Q167" s="24">
        <v>0</v>
      </c>
      <c r="R167" s="24">
        <v>0</v>
      </c>
      <c r="S167" s="24">
        <v>0</v>
      </c>
      <c r="T167" s="24">
        <v>0</v>
      </c>
    </row>
    <row r="168" spans="1:20" ht="22.5" x14ac:dyDescent="0.25">
      <c r="A168" s="90"/>
      <c r="B168" s="98"/>
      <c r="C168" s="25" t="s">
        <v>19</v>
      </c>
      <c r="D168" s="20">
        <f t="shared" si="76"/>
        <v>0</v>
      </c>
      <c r="E168" s="23">
        <v>0</v>
      </c>
      <c r="F168" s="23">
        <v>0</v>
      </c>
      <c r="G168" s="23">
        <v>0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8">
        <v>0</v>
      </c>
      <c r="N168" s="8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</row>
    <row r="169" spans="1:20" ht="22.5" x14ac:dyDescent="0.25">
      <c r="A169" s="90"/>
      <c r="B169" s="98"/>
      <c r="C169" s="25" t="s">
        <v>20</v>
      </c>
      <c r="D169" s="20">
        <f t="shared" si="76"/>
        <v>0</v>
      </c>
      <c r="E169" s="23">
        <v>0</v>
      </c>
      <c r="F169" s="23">
        <v>0</v>
      </c>
      <c r="G169" s="23">
        <v>0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8">
        <v>0</v>
      </c>
      <c r="N169" s="8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</row>
    <row r="170" spans="1:20" ht="22.5" x14ac:dyDescent="0.25">
      <c r="A170" s="90"/>
      <c r="B170" s="98"/>
      <c r="C170" s="25" t="s">
        <v>182</v>
      </c>
      <c r="D170" s="20">
        <f>E170+F170+G170+H170+I170+J170+K170+L170+M170+N170+O170+P170</f>
        <v>1431</v>
      </c>
      <c r="E170" s="23">
        <v>0</v>
      </c>
      <c r="F170" s="23">
        <v>0</v>
      </c>
      <c r="G170" s="23">
        <v>0</v>
      </c>
      <c r="H170" s="23">
        <v>0</v>
      </c>
      <c r="I170" s="23">
        <v>0</v>
      </c>
      <c r="J170" s="23">
        <v>0</v>
      </c>
      <c r="K170" s="8">
        <v>1431</v>
      </c>
      <c r="L170" s="23">
        <v>0</v>
      </c>
      <c r="M170" s="8">
        <v>0</v>
      </c>
      <c r="N170" s="8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</row>
    <row r="171" spans="1:20" ht="22.5" x14ac:dyDescent="0.25">
      <c r="A171" s="90"/>
      <c r="B171" s="98"/>
      <c r="C171" s="25" t="s">
        <v>21</v>
      </c>
      <c r="D171" s="20">
        <f t="shared" si="76"/>
        <v>0</v>
      </c>
      <c r="E171" s="23">
        <v>0</v>
      </c>
      <c r="F171" s="23">
        <v>0</v>
      </c>
      <c r="G171" s="23">
        <v>0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8">
        <v>0</v>
      </c>
      <c r="N171" s="8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</row>
    <row r="172" spans="1:20" ht="17.25" customHeight="1" x14ac:dyDescent="0.25">
      <c r="A172" s="90" t="s">
        <v>152</v>
      </c>
      <c r="B172" s="98" t="s">
        <v>153</v>
      </c>
      <c r="C172" s="25" t="s">
        <v>18</v>
      </c>
      <c r="D172" s="20">
        <f t="shared" si="76"/>
        <v>5141</v>
      </c>
      <c r="E172" s="23">
        <f>SUM(E173:E176)</f>
        <v>0</v>
      </c>
      <c r="F172" s="23">
        <f t="shared" ref="F172:O172" si="167">SUM(F173:F176)</f>
        <v>0</v>
      </c>
      <c r="G172" s="23">
        <f t="shared" si="167"/>
        <v>0</v>
      </c>
      <c r="H172" s="23">
        <f t="shared" si="167"/>
        <v>0</v>
      </c>
      <c r="I172" s="23">
        <f t="shared" si="167"/>
        <v>0</v>
      </c>
      <c r="J172" s="23">
        <f t="shared" si="167"/>
        <v>0</v>
      </c>
      <c r="K172" s="8">
        <f t="shared" si="167"/>
        <v>5141</v>
      </c>
      <c r="L172" s="23">
        <f t="shared" si="167"/>
        <v>0</v>
      </c>
      <c r="M172" s="8">
        <f t="shared" si="167"/>
        <v>0</v>
      </c>
      <c r="N172" s="8">
        <f t="shared" si="167"/>
        <v>0</v>
      </c>
      <c r="O172" s="23">
        <f t="shared" si="167"/>
        <v>0</v>
      </c>
      <c r="P172" s="23">
        <v>0</v>
      </c>
      <c r="Q172" s="24">
        <v>0</v>
      </c>
      <c r="R172" s="24">
        <v>0</v>
      </c>
      <c r="S172" s="24">
        <v>0</v>
      </c>
      <c r="T172" s="24">
        <v>0</v>
      </c>
    </row>
    <row r="173" spans="1:20" ht="22.5" x14ac:dyDescent="0.25">
      <c r="A173" s="90"/>
      <c r="B173" s="98"/>
      <c r="C173" s="25" t="s">
        <v>19</v>
      </c>
      <c r="D173" s="20">
        <f>E173+F173+G173+H173+I173+J173+K173+L173+M173+N173+O173+P173</f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8">
        <v>0</v>
      </c>
      <c r="N173" s="8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</row>
    <row r="174" spans="1:20" ht="22.5" x14ac:dyDescent="0.25">
      <c r="A174" s="90"/>
      <c r="B174" s="98"/>
      <c r="C174" s="25" t="s">
        <v>20</v>
      </c>
      <c r="D174" s="20">
        <f t="shared" si="76"/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8">
        <v>0</v>
      </c>
      <c r="N174" s="8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</row>
    <row r="175" spans="1:20" ht="22.5" x14ac:dyDescent="0.25">
      <c r="A175" s="90"/>
      <c r="B175" s="98"/>
      <c r="C175" s="25" t="s">
        <v>182</v>
      </c>
      <c r="D175" s="20">
        <f t="shared" si="76"/>
        <v>5141</v>
      </c>
      <c r="E175" s="23">
        <f t="shared" ref="E175:I175" si="168">SUM(E176:E179)</f>
        <v>0</v>
      </c>
      <c r="F175" s="23">
        <f t="shared" si="168"/>
        <v>0</v>
      </c>
      <c r="G175" s="23">
        <f t="shared" si="168"/>
        <v>0</v>
      </c>
      <c r="H175" s="23">
        <f t="shared" si="168"/>
        <v>0</v>
      </c>
      <c r="I175" s="23">
        <f t="shared" si="168"/>
        <v>0</v>
      </c>
      <c r="J175" s="23">
        <v>0</v>
      </c>
      <c r="K175" s="8">
        <v>5141</v>
      </c>
      <c r="L175" s="23">
        <v>0</v>
      </c>
      <c r="M175" s="8">
        <v>0</v>
      </c>
      <c r="N175" s="8">
        <v>0</v>
      </c>
      <c r="O175" s="23">
        <v>0</v>
      </c>
      <c r="P175" s="23">
        <v>0</v>
      </c>
      <c r="Q175" s="24">
        <v>0</v>
      </c>
      <c r="R175" s="24">
        <v>0</v>
      </c>
      <c r="S175" s="24">
        <v>0</v>
      </c>
      <c r="T175" s="24">
        <v>0</v>
      </c>
    </row>
    <row r="176" spans="1:20" ht="22.5" x14ac:dyDescent="0.25">
      <c r="A176" s="90"/>
      <c r="B176" s="98"/>
      <c r="C176" s="25" t="s">
        <v>21</v>
      </c>
      <c r="D176" s="20">
        <f t="shared" si="76"/>
        <v>0</v>
      </c>
      <c r="E176" s="23">
        <v>0</v>
      </c>
      <c r="F176" s="23">
        <v>0</v>
      </c>
      <c r="G176" s="23">
        <v>0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8">
        <v>0</v>
      </c>
      <c r="N176" s="8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</row>
    <row r="177" spans="1:20" ht="19.5" customHeight="1" x14ac:dyDescent="0.25">
      <c r="A177" s="88" t="s">
        <v>158</v>
      </c>
      <c r="B177" s="87" t="s">
        <v>159</v>
      </c>
      <c r="C177" s="25" t="s">
        <v>18</v>
      </c>
      <c r="D177" s="20">
        <f t="shared" si="76"/>
        <v>27693.332999999999</v>
      </c>
      <c r="E177" s="23">
        <f t="shared" ref="E177:O177" si="169">SUM(E178:E181)</f>
        <v>0</v>
      </c>
      <c r="F177" s="23">
        <f t="shared" si="169"/>
        <v>0</v>
      </c>
      <c r="G177" s="23">
        <f t="shared" si="169"/>
        <v>0</v>
      </c>
      <c r="H177" s="23">
        <f t="shared" si="169"/>
        <v>0</v>
      </c>
      <c r="I177" s="23">
        <f t="shared" si="169"/>
        <v>0</v>
      </c>
      <c r="J177" s="23">
        <f t="shared" si="169"/>
        <v>0</v>
      </c>
      <c r="K177" s="8">
        <f t="shared" si="169"/>
        <v>0</v>
      </c>
      <c r="L177" s="23">
        <f t="shared" si="169"/>
        <v>1745.963</v>
      </c>
      <c r="M177" s="8">
        <f t="shared" si="169"/>
        <v>1283.7</v>
      </c>
      <c r="N177" s="8">
        <f t="shared" si="169"/>
        <v>24663.67</v>
      </c>
      <c r="O177" s="23">
        <f t="shared" si="169"/>
        <v>0</v>
      </c>
      <c r="P177" s="23">
        <v>0</v>
      </c>
      <c r="Q177" s="24">
        <v>0</v>
      </c>
      <c r="R177" s="24">
        <v>0</v>
      </c>
      <c r="S177" s="24">
        <v>0</v>
      </c>
      <c r="T177" s="24">
        <v>0</v>
      </c>
    </row>
    <row r="178" spans="1:20" ht="22.5" x14ac:dyDescent="0.25">
      <c r="A178" s="88"/>
      <c r="B178" s="87"/>
      <c r="C178" s="25" t="s">
        <v>19</v>
      </c>
      <c r="D178" s="20">
        <f t="shared" si="76"/>
        <v>0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8">
        <v>0</v>
      </c>
      <c r="N178" s="8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</row>
    <row r="179" spans="1:20" ht="22.5" x14ac:dyDescent="0.25">
      <c r="A179" s="88"/>
      <c r="B179" s="87"/>
      <c r="C179" s="25" t="s">
        <v>20</v>
      </c>
      <c r="D179" s="20">
        <f t="shared" si="76"/>
        <v>0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8">
        <v>0</v>
      </c>
      <c r="N179" s="8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</row>
    <row r="180" spans="1:20" ht="22.5" x14ac:dyDescent="0.25">
      <c r="A180" s="88"/>
      <c r="B180" s="87"/>
      <c r="C180" s="25" t="s">
        <v>182</v>
      </c>
      <c r="D180" s="20">
        <f t="shared" si="76"/>
        <v>27693.332999999999</v>
      </c>
      <c r="E180" s="23">
        <v>0</v>
      </c>
      <c r="F180" s="23">
        <f t="shared" ref="F180:K180" si="170">SUM(F181:F184)</f>
        <v>0</v>
      </c>
      <c r="G180" s="23">
        <f t="shared" si="170"/>
        <v>0</v>
      </c>
      <c r="H180" s="23">
        <f t="shared" si="170"/>
        <v>0</v>
      </c>
      <c r="I180" s="23">
        <f t="shared" si="170"/>
        <v>0</v>
      </c>
      <c r="J180" s="23">
        <f t="shared" si="170"/>
        <v>0</v>
      </c>
      <c r="K180" s="23">
        <f t="shared" si="170"/>
        <v>0</v>
      </c>
      <c r="L180" s="23">
        <v>1745.963</v>
      </c>
      <c r="M180" s="8">
        <v>1283.7</v>
      </c>
      <c r="N180" s="8">
        <v>24663.67</v>
      </c>
      <c r="O180" s="23">
        <v>0</v>
      </c>
      <c r="P180" s="23">
        <v>0</v>
      </c>
      <c r="Q180" s="24">
        <v>0</v>
      </c>
      <c r="R180" s="24">
        <v>0</v>
      </c>
      <c r="S180" s="24">
        <v>0</v>
      </c>
      <c r="T180" s="24">
        <v>0</v>
      </c>
    </row>
    <row r="181" spans="1:20" ht="22.5" x14ac:dyDescent="0.25">
      <c r="A181" s="88"/>
      <c r="B181" s="87"/>
      <c r="C181" s="25" t="s">
        <v>21</v>
      </c>
      <c r="D181" s="20">
        <f t="shared" si="76"/>
        <v>0</v>
      </c>
      <c r="E181" s="23">
        <v>0</v>
      </c>
      <c r="F181" s="23">
        <v>0</v>
      </c>
      <c r="G181" s="23">
        <v>0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8">
        <v>0</v>
      </c>
      <c r="N181" s="8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</row>
    <row r="182" spans="1:20" x14ac:dyDescent="0.25">
      <c r="A182" s="88" t="s">
        <v>166</v>
      </c>
      <c r="B182" s="87" t="s">
        <v>167</v>
      </c>
      <c r="C182" s="25" t="s">
        <v>18</v>
      </c>
      <c r="D182" s="20">
        <f t="shared" si="76"/>
        <v>0</v>
      </c>
      <c r="E182" s="23">
        <v>0</v>
      </c>
      <c r="F182" s="23">
        <v>0</v>
      </c>
      <c r="G182" s="23">
        <v>0</v>
      </c>
      <c r="H182" s="23">
        <v>0</v>
      </c>
      <c r="I182" s="23">
        <v>0</v>
      </c>
      <c r="J182" s="23">
        <v>0</v>
      </c>
      <c r="K182" s="8">
        <v>0</v>
      </c>
      <c r="L182" s="23">
        <v>0</v>
      </c>
      <c r="M182" s="8">
        <f>SUM(M183:M186)</f>
        <v>0</v>
      </c>
      <c r="N182" s="8">
        <f>SUM(N183:N186)</f>
        <v>0</v>
      </c>
      <c r="O182" s="23">
        <f>SUM(O183:O186)</f>
        <v>0</v>
      </c>
      <c r="P182" s="23">
        <f>P185</f>
        <v>0</v>
      </c>
      <c r="Q182" s="24">
        <f>Q185</f>
        <v>0</v>
      </c>
      <c r="R182" s="24">
        <f>R185</f>
        <v>0</v>
      </c>
      <c r="S182" s="24">
        <f>S185</f>
        <v>0</v>
      </c>
      <c r="T182" s="24">
        <f>T185</f>
        <v>0</v>
      </c>
    </row>
    <row r="183" spans="1:20" ht="22.5" x14ac:dyDescent="0.25">
      <c r="A183" s="88"/>
      <c r="B183" s="87"/>
      <c r="C183" s="25" t="s">
        <v>19</v>
      </c>
      <c r="D183" s="20">
        <f t="shared" si="76"/>
        <v>0</v>
      </c>
      <c r="E183" s="23">
        <v>0</v>
      </c>
      <c r="F183" s="23">
        <v>0</v>
      </c>
      <c r="G183" s="23">
        <v>0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8">
        <v>0</v>
      </c>
      <c r="N183" s="8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</row>
    <row r="184" spans="1:20" ht="22.5" x14ac:dyDescent="0.25">
      <c r="A184" s="88"/>
      <c r="B184" s="87"/>
      <c r="C184" s="25" t="s">
        <v>20</v>
      </c>
      <c r="D184" s="20">
        <f t="shared" si="76"/>
        <v>0</v>
      </c>
      <c r="E184" s="23">
        <v>0</v>
      </c>
      <c r="F184" s="23">
        <v>0</v>
      </c>
      <c r="G184" s="23">
        <v>0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8">
        <v>0</v>
      </c>
      <c r="N184" s="8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</row>
    <row r="185" spans="1:20" ht="22.5" x14ac:dyDescent="0.25">
      <c r="A185" s="88"/>
      <c r="B185" s="87"/>
      <c r="C185" s="25" t="s">
        <v>182</v>
      </c>
      <c r="D185" s="20">
        <f t="shared" si="76"/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8">
        <v>0</v>
      </c>
      <c r="L185" s="23">
        <v>0</v>
      </c>
      <c r="M185" s="8">
        <v>0</v>
      </c>
      <c r="N185" s="8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</row>
    <row r="186" spans="1:20" ht="22.5" x14ac:dyDescent="0.25">
      <c r="A186" s="88"/>
      <c r="B186" s="87"/>
      <c r="C186" s="25" t="s">
        <v>21</v>
      </c>
      <c r="D186" s="20">
        <f t="shared" si="76"/>
        <v>0</v>
      </c>
      <c r="E186" s="23">
        <v>0</v>
      </c>
      <c r="F186" s="23">
        <v>0</v>
      </c>
      <c r="G186" s="23">
        <v>0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8">
        <v>0</v>
      </c>
      <c r="N186" s="8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</row>
    <row r="187" spans="1:20" s="26" customFormat="1" ht="19.5" customHeight="1" x14ac:dyDescent="0.25">
      <c r="A187" s="88" t="s">
        <v>63</v>
      </c>
      <c r="B187" s="87" t="s">
        <v>40</v>
      </c>
      <c r="C187" s="25" t="s">
        <v>18</v>
      </c>
      <c r="D187" s="20">
        <f t="shared" si="76"/>
        <v>3815.2</v>
      </c>
      <c r="E187" s="23">
        <f>SUM(E188:E191)</f>
        <v>0</v>
      </c>
      <c r="F187" s="23">
        <f t="shared" ref="F187:T190" si="171">SUM(F188:F191)</f>
        <v>2041</v>
      </c>
      <c r="G187" s="23">
        <f t="shared" si="171"/>
        <v>1774.2</v>
      </c>
      <c r="H187" s="23">
        <f t="shared" si="171"/>
        <v>0</v>
      </c>
      <c r="I187" s="23">
        <f t="shared" si="171"/>
        <v>0</v>
      </c>
      <c r="J187" s="23">
        <f t="shared" si="171"/>
        <v>0</v>
      </c>
      <c r="K187" s="8">
        <f t="shared" si="171"/>
        <v>0</v>
      </c>
      <c r="L187" s="23">
        <f t="shared" si="171"/>
        <v>0</v>
      </c>
      <c r="M187" s="8">
        <f t="shared" si="171"/>
        <v>0</v>
      </c>
      <c r="N187" s="8">
        <f t="shared" si="171"/>
        <v>0</v>
      </c>
      <c r="O187" s="23">
        <f t="shared" si="171"/>
        <v>0</v>
      </c>
      <c r="P187" s="23">
        <v>0</v>
      </c>
      <c r="Q187" s="24">
        <v>0</v>
      </c>
      <c r="R187" s="24">
        <v>0</v>
      </c>
      <c r="S187" s="24">
        <v>0</v>
      </c>
      <c r="T187" s="24">
        <v>0</v>
      </c>
    </row>
    <row r="188" spans="1:20" s="26" customFormat="1" ht="22.5" x14ac:dyDescent="0.25">
      <c r="A188" s="88"/>
      <c r="B188" s="87"/>
      <c r="C188" s="25" t="s">
        <v>19</v>
      </c>
      <c r="D188" s="20">
        <f t="shared" si="76"/>
        <v>0</v>
      </c>
      <c r="E188" s="23">
        <v>0</v>
      </c>
      <c r="F188" s="23">
        <v>0</v>
      </c>
      <c r="G188" s="23">
        <v>0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8">
        <v>0</v>
      </c>
      <c r="N188" s="8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</row>
    <row r="189" spans="1:20" s="26" customFormat="1" ht="22.5" x14ac:dyDescent="0.25">
      <c r="A189" s="88"/>
      <c r="B189" s="87"/>
      <c r="C189" s="25" t="s">
        <v>20</v>
      </c>
      <c r="D189" s="20">
        <f t="shared" si="76"/>
        <v>3457.8</v>
      </c>
      <c r="E189" s="23">
        <v>0</v>
      </c>
      <c r="F189" s="23">
        <v>1861</v>
      </c>
      <c r="G189" s="23">
        <v>1596.8</v>
      </c>
      <c r="H189" s="23">
        <f t="shared" si="171"/>
        <v>0</v>
      </c>
      <c r="I189" s="23">
        <f t="shared" si="171"/>
        <v>0</v>
      </c>
      <c r="J189" s="23">
        <f t="shared" si="171"/>
        <v>0</v>
      </c>
      <c r="K189" s="23">
        <f t="shared" si="171"/>
        <v>0</v>
      </c>
      <c r="L189" s="23">
        <f t="shared" si="171"/>
        <v>0</v>
      </c>
      <c r="M189" s="8">
        <f t="shared" si="171"/>
        <v>0</v>
      </c>
      <c r="N189" s="8">
        <f t="shared" si="171"/>
        <v>0</v>
      </c>
      <c r="O189" s="23">
        <f t="shared" si="171"/>
        <v>0</v>
      </c>
      <c r="P189" s="23">
        <f t="shared" si="171"/>
        <v>0</v>
      </c>
      <c r="Q189" s="23">
        <f t="shared" si="171"/>
        <v>0</v>
      </c>
      <c r="R189" s="23">
        <f t="shared" si="171"/>
        <v>0</v>
      </c>
      <c r="S189" s="23">
        <f t="shared" si="171"/>
        <v>0</v>
      </c>
      <c r="T189" s="23">
        <f t="shared" si="171"/>
        <v>0</v>
      </c>
    </row>
    <row r="190" spans="1:20" s="26" customFormat="1" ht="22.5" x14ac:dyDescent="0.25">
      <c r="A190" s="88"/>
      <c r="B190" s="87"/>
      <c r="C190" s="25" t="s">
        <v>182</v>
      </c>
      <c r="D190" s="20">
        <f>E190+F190+G190+H190+I190+J190+K190+L190+M190+N190+O190+P190</f>
        <v>357.4</v>
      </c>
      <c r="E190" s="23">
        <v>0</v>
      </c>
      <c r="F190" s="23">
        <v>180</v>
      </c>
      <c r="G190" s="23">
        <v>177.4</v>
      </c>
      <c r="H190" s="23">
        <f t="shared" si="171"/>
        <v>0</v>
      </c>
      <c r="I190" s="23">
        <f t="shared" si="171"/>
        <v>0</v>
      </c>
      <c r="J190" s="23">
        <f t="shared" si="171"/>
        <v>0</v>
      </c>
      <c r="K190" s="23">
        <f t="shared" si="171"/>
        <v>0</v>
      </c>
      <c r="L190" s="23">
        <f t="shared" si="171"/>
        <v>0</v>
      </c>
      <c r="M190" s="8">
        <f t="shared" si="171"/>
        <v>0</v>
      </c>
      <c r="N190" s="8">
        <f t="shared" si="171"/>
        <v>0</v>
      </c>
      <c r="O190" s="23">
        <f t="shared" si="171"/>
        <v>0</v>
      </c>
      <c r="P190" s="23">
        <f t="shared" si="171"/>
        <v>0</v>
      </c>
      <c r="Q190" s="23">
        <f t="shared" si="171"/>
        <v>0</v>
      </c>
      <c r="R190" s="23">
        <f t="shared" si="171"/>
        <v>0</v>
      </c>
      <c r="S190" s="23">
        <f t="shared" si="171"/>
        <v>0</v>
      </c>
      <c r="T190" s="23">
        <f t="shared" si="171"/>
        <v>0</v>
      </c>
    </row>
    <row r="191" spans="1:20" s="26" customFormat="1" ht="22.5" x14ac:dyDescent="0.25">
      <c r="A191" s="88"/>
      <c r="B191" s="87"/>
      <c r="C191" s="25" t="s">
        <v>21</v>
      </c>
      <c r="D191" s="20">
        <f>E191+F191+G191+H191+I191+J191+K191+L191+M191+N191+O191+P191</f>
        <v>0</v>
      </c>
      <c r="E191" s="23">
        <v>0</v>
      </c>
      <c r="F191" s="23">
        <v>0</v>
      </c>
      <c r="G191" s="23">
        <v>0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8">
        <v>0</v>
      </c>
      <c r="N191" s="8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</row>
    <row r="192" spans="1:20" ht="19.5" customHeight="1" x14ac:dyDescent="0.25">
      <c r="A192" s="88" t="s">
        <v>64</v>
      </c>
      <c r="B192" s="87" t="s">
        <v>23</v>
      </c>
      <c r="C192" s="25" t="s">
        <v>18</v>
      </c>
      <c r="D192" s="20">
        <f t="shared" ref="D192:D205" si="172">E192+F192+G192+H192+I192+J192+K192+L192+M192+N192+O192+P192</f>
        <v>3815.2</v>
      </c>
      <c r="E192" s="23">
        <f>SUM(E193:E196)</f>
        <v>0</v>
      </c>
      <c r="F192" s="23">
        <f t="shared" ref="F192:O192" si="173">SUM(F193:F196)</f>
        <v>2041</v>
      </c>
      <c r="G192" s="23">
        <f t="shared" si="173"/>
        <v>1774.2</v>
      </c>
      <c r="H192" s="23">
        <f t="shared" si="173"/>
        <v>0</v>
      </c>
      <c r="I192" s="23">
        <f t="shared" si="173"/>
        <v>0</v>
      </c>
      <c r="J192" s="23">
        <f t="shared" si="173"/>
        <v>0</v>
      </c>
      <c r="K192" s="8">
        <f t="shared" si="173"/>
        <v>0</v>
      </c>
      <c r="L192" s="23">
        <f t="shared" si="173"/>
        <v>0</v>
      </c>
      <c r="M192" s="8">
        <f t="shared" si="173"/>
        <v>0</v>
      </c>
      <c r="N192" s="8">
        <f t="shared" si="173"/>
        <v>0</v>
      </c>
      <c r="O192" s="23">
        <f t="shared" si="173"/>
        <v>0</v>
      </c>
      <c r="P192" s="23">
        <v>0</v>
      </c>
      <c r="Q192" s="24">
        <v>0</v>
      </c>
      <c r="R192" s="24">
        <v>0</v>
      </c>
      <c r="S192" s="24">
        <v>0</v>
      </c>
      <c r="T192" s="24">
        <v>0</v>
      </c>
    </row>
    <row r="193" spans="1:20" ht="22.5" x14ac:dyDescent="0.25">
      <c r="A193" s="88"/>
      <c r="B193" s="87"/>
      <c r="C193" s="25" t="s">
        <v>19</v>
      </c>
      <c r="D193" s="20">
        <f t="shared" si="172"/>
        <v>0</v>
      </c>
      <c r="E193" s="23">
        <v>0</v>
      </c>
      <c r="F193" s="23">
        <v>0</v>
      </c>
      <c r="G193" s="23">
        <v>0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8">
        <v>0</v>
      </c>
      <c r="N193" s="8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</row>
    <row r="194" spans="1:20" ht="22.5" x14ac:dyDescent="0.25">
      <c r="A194" s="88"/>
      <c r="B194" s="87"/>
      <c r="C194" s="25" t="s">
        <v>20</v>
      </c>
      <c r="D194" s="20">
        <f t="shared" si="172"/>
        <v>3457.8</v>
      </c>
      <c r="E194" s="23">
        <v>0</v>
      </c>
      <c r="F194" s="23">
        <v>1861</v>
      </c>
      <c r="G194" s="23">
        <v>1596.8</v>
      </c>
      <c r="H194" s="23">
        <f t="shared" ref="H194:T194" si="174">SUM(H195:H198)</f>
        <v>0</v>
      </c>
      <c r="I194" s="23">
        <f t="shared" si="174"/>
        <v>0</v>
      </c>
      <c r="J194" s="23">
        <f t="shared" si="174"/>
        <v>0</v>
      </c>
      <c r="K194" s="23">
        <f t="shared" si="174"/>
        <v>0</v>
      </c>
      <c r="L194" s="23">
        <f t="shared" si="174"/>
        <v>0</v>
      </c>
      <c r="M194" s="8">
        <f t="shared" si="174"/>
        <v>0</v>
      </c>
      <c r="N194" s="8">
        <f t="shared" si="174"/>
        <v>0</v>
      </c>
      <c r="O194" s="23">
        <f t="shared" si="174"/>
        <v>0</v>
      </c>
      <c r="P194" s="23">
        <f t="shared" si="174"/>
        <v>0</v>
      </c>
      <c r="Q194" s="23">
        <f t="shared" si="174"/>
        <v>0</v>
      </c>
      <c r="R194" s="23">
        <f t="shared" si="174"/>
        <v>0</v>
      </c>
      <c r="S194" s="23">
        <f t="shared" si="174"/>
        <v>0</v>
      </c>
      <c r="T194" s="23">
        <f t="shared" si="174"/>
        <v>0</v>
      </c>
    </row>
    <row r="195" spans="1:20" ht="22.5" x14ac:dyDescent="0.25">
      <c r="A195" s="88"/>
      <c r="B195" s="87"/>
      <c r="C195" s="25" t="s">
        <v>182</v>
      </c>
      <c r="D195" s="20">
        <f t="shared" si="172"/>
        <v>357.4</v>
      </c>
      <c r="E195" s="23">
        <v>0</v>
      </c>
      <c r="F195" s="23">
        <v>180</v>
      </c>
      <c r="G195" s="23">
        <v>177.4</v>
      </c>
      <c r="H195" s="23">
        <f t="shared" ref="H195:T195" si="175">SUM(H196:H199)</f>
        <v>0</v>
      </c>
      <c r="I195" s="23">
        <f t="shared" si="175"/>
        <v>0</v>
      </c>
      <c r="J195" s="23">
        <f t="shared" si="175"/>
        <v>0</v>
      </c>
      <c r="K195" s="23">
        <f t="shared" si="175"/>
        <v>0</v>
      </c>
      <c r="L195" s="23">
        <f t="shared" si="175"/>
        <v>0</v>
      </c>
      <c r="M195" s="8">
        <f t="shared" si="175"/>
        <v>0</v>
      </c>
      <c r="N195" s="8">
        <f t="shared" si="175"/>
        <v>0</v>
      </c>
      <c r="O195" s="23">
        <f t="shared" si="175"/>
        <v>0</v>
      </c>
      <c r="P195" s="23">
        <f t="shared" si="175"/>
        <v>0</v>
      </c>
      <c r="Q195" s="23">
        <f t="shared" si="175"/>
        <v>0</v>
      </c>
      <c r="R195" s="23">
        <f t="shared" si="175"/>
        <v>0</v>
      </c>
      <c r="S195" s="23">
        <f t="shared" si="175"/>
        <v>0</v>
      </c>
      <c r="T195" s="23">
        <f t="shared" si="175"/>
        <v>0</v>
      </c>
    </row>
    <row r="196" spans="1:20" ht="22.5" x14ac:dyDescent="0.25">
      <c r="A196" s="88"/>
      <c r="B196" s="87"/>
      <c r="C196" s="25" t="s">
        <v>21</v>
      </c>
      <c r="D196" s="20">
        <f t="shared" si="172"/>
        <v>0</v>
      </c>
      <c r="E196" s="23">
        <v>0</v>
      </c>
      <c r="F196" s="23">
        <v>0</v>
      </c>
      <c r="G196" s="23">
        <v>0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8">
        <v>0</v>
      </c>
      <c r="N196" s="8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</row>
    <row r="197" spans="1:20" ht="16.5" customHeight="1" x14ac:dyDescent="0.25">
      <c r="A197" s="88">
        <v>7</v>
      </c>
      <c r="B197" s="87" t="s">
        <v>41</v>
      </c>
      <c r="C197" s="27" t="s">
        <v>18</v>
      </c>
      <c r="D197" s="20">
        <f t="shared" si="172"/>
        <v>91</v>
      </c>
      <c r="E197" s="20">
        <f>E202</f>
        <v>0</v>
      </c>
      <c r="F197" s="20">
        <f t="shared" ref="F197:O197" si="176">F202</f>
        <v>91</v>
      </c>
      <c r="G197" s="20">
        <f t="shared" si="176"/>
        <v>0</v>
      </c>
      <c r="H197" s="20">
        <f t="shared" si="176"/>
        <v>0</v>
      </c>
      <c r="I197" s="20">
        <f t="shared" si="176"/>
        <v>0</v>
      </c>
      <c r="J197" s="20">
        <f t="shared" si="176"/>
        <v>0</v>
      </c>
      <c r="K197" s="9">
        <f t="shared" si="176"/>
        <v>0</v>
      </c>
      <c r="L197" s="20">
        <f t="shared" si="176"/>
        <v>0</v>
      </c>
      <c r="M197" s="9">
        <f t="shared" si="176"/>
        <v>0</v>
      </c>
      <c r="N197" s="9">
        <f t="shared" si="176"/>
        <v>0</v>
      </c>
      <c r="O197" s="20">
        <f t="shared" si="176"/>
        <v>0</v>
      </c>
      <c r="P197" s="20">
        <f t="shared" ref="P197:T197" si="177">P202</f>
        <v>0</v>
      </c>
      <c r="Q197" s="20">
        <f t="shared" si="177"/>
        <v>0</v>
      </c>
      <c r="R197" s="20">
        <f t="shared" si="177"/>
        <v>0</v>
      </c>
      <c r="S197" s="20">
        <f t="shared" si="177"/>
        <v>0</v>
      </c>
      <c r="T197" s="20">
        <f t="shared" si="177"/>
        <v>0</v>
      </c>
    </row>
    <row r="198" spans="1:20" ht="21" x14ac:dyDescent="0.25">
      <c r="A198" s="88"/>
      <c r="B198" s="87"/>
      <c r="C198" s="27" t="s">
        <v>19</v>
      </c>
      <c r="D198" s="20">
        <f t="shared" si="172"/>
        <v>70</v>
      </c>
      <c r="E198" s="20">
        <f t="shared" ref="E198:T201" si="178">E203</f>
        <v>0</v>
      </c>
      <c r="F198" s="20">
        <f t="shared" si="178"/>
        <v>70</v>
      </c>
      <c r="G198" s="20">
        <f t="shared" si="178"/>
        <v>0</v>
      </c>
      <c r="H198" s="20">
        <f t="shared" si="178"/>
        <v>0</v>
      </c>
      <c r="I198" s="20">
        <f t="shared" si="178"/>
        <v>0</v>
      </c>
      <c r="J198" s="20">
        <f t="shared" si="178"/>
        <v>0</v>
      </c>
      <c r="K198" s="9">
        <f t="shared" si="178"/>
        <v>0</v>
      </c>
      <c r="L198" s="20">
        <f t="shared" si="178"/>
        <v>0</v>
      </c>
      <c r="M198" s="9">
        <f t="shared" si="178"/>
        <v>0</v>
      </c>
      <c r="N198" s="9">
        <f t="shared" si="178"/>
        <v>0</v>
      </c>
      <c r="O198" s="20">
        <f t="shared" si="178"/>
        <v>0</v>
      </c>
      <c r="P198" s="20">
        <f t="shared" si="178"/>
        <v>0</v>
      </c>
      <c r="Q198" s="20">
        <f t="shared" si="178"/>
        <v>0</v>
      </c>
      <c r="R198" s="20">
        <f t="shared" si="178"/>
        <v>0</v>
      </c>
      <c r="S198" s="20">
        <f t="shared" si="178"/>
        <v>0</v>
      </c>
      <c r="T198" s="20">
        <f t="shared" si="178"/>
        <v>0</v>
      </c>
    </row>
    <row r="199" spans="1:20" ht="21" x14ac:dyDescent="0.25">
      <c r="A199" s="88"/>
      <c r="B199" s="87"/>
      <c r="C199" s="27" t="s">
        <v>20</v>
      </c>
      <c r="D199" s="20">
        <f t="shared" si="172"/>
        <v>0</v>
      </c>
      <c r="E199" s="20">
        <f t="shared" si="178"/>
        <v>0</v>
      </c>
      <c r="F199" s="20">
        <f t="shared" si="178"/>
        <v>0</v>
      </c>
      <c r="G199" s="20">
        <f t="shared" si="178"/>
        <v>0</v>
      </c>
      <c r="H199" s="20">
        <f t="shared" si="178"/>
        <v>0</v>
      </c>
      <c r="I199" s="20">
        <f t="shared" si="178"/>
        <v>0</v>
      </c>
      <c r="J199" s="20">
        <f t="shared" si="178"/>
        <v>0</v>
      </c>
      <c r="K199" s="9">
        <f t="shared" si="178"/>
        <v>0</v>
      </c>
      <c r="L199" s="20">
        <f t="shared" si="178"/>
        <v>0</v>
      </c>
      <c r="M199" s="9">
        <f t="shared" si="178"/>
        <v>0</v>
      </c>
      <c r="N199" s="9">
        <f t="shared" si="178"/>
        <v>0</v>
      </c>
      <c r="O199" s="20">
        <f t="shared" si="178"/>
        <v>0</v>
      </c>
      <c r="P199" s="20">
        <f t="shared" si="178"/>
        <v>0</v>
      </c>
      <c r="Q199" s="20">
        <f t="shared" si="178"/>
        <v>0</v>
      </c>
      <c r="R199" s="20">
        <f t="shared" si="178"/>
        <v>0</v>
      </c>
      <c r="S199" s="20">
        <f t="shared" si="178"/>
        <v>0</v>
      </c>
      <c r="T199" s="20">
        <f t="shared" si="178"/>
        <v>0</v>
      </c>
    </row>
    <row r="200" spans="1:20" ht="21" x14ac:dyDescent="0.25">
      <c r="A200" s="88"/>
      <c r="B200" s="87"/>
      <c r="C200" s="27" t="s">
        <v>182</v>
      </c>
      <c r="D200" s="20">
        <f t="shared" si="172"/>
        <v>21</v>
      </c>
      <c r="E200" s="20">
        <f t="shared" si="178"/>
        <v>0</v>
      </c>
      <c r="F200" s="20">
        <f t="shared" si="178"/>
        <v>21</v>
      </c>
      <c r="G200" s="20">
        <f t="shared" si="178"/>
        <v>0</v>
      </c>
      <c r="H200" s="20">
        <f t="shared" si="178"/>
        <v>0</v>
      </c>
      <c r="I200" s="20">
        <f t="shared" si="178"/>
        <v>0</v>
      </c>
      <c r="J200" s="20">
        <f t="shared" si="178"/>
        <v>0</v>
      </c>
      <c r="K200" s="9">
        <f t="shared" si="178"/>
        <v>0</v>
      </c>
      <c r="L200" s="20">
        <f t="shared" si="178"/>
        <v>0</v>
      </c>
      <c r="M200" s="9">
        <f t="shared" si="178"/>
        <v>0</v>
      </c>
      <c r="N200" s="9">
        <f t="shared" si="178"/>
        <v>0</v>
      </c>
      <c r="O200" s="20">
        <f t="shared" si="178"/>
        <v>0</v>
      </c>
      <c r="P200" s="20">
        <f t="shared" si="178"/>
        <v>0</v>
      </c>
      <c r="Q200" s="20">
        <f t="shared" si="178"/>
        <v>0</v>
      </c>
      <c r="R200" s="20">
        <f t="shared" si="178"/>
        <v>0</v>
      </c>
      <c r="S200" s="20">
        <f t="shared" si="178"/>
        <v>0</v>
      </c>
      <c r="T200" s="20">
        <f t="shared" si="178"/>
        <v>0</v>
      </c>
    </row>
    <row r="201" spans="1:20" ht="21" x14ac:dyDescent="0.25">
      <c r="A201" s="88"/>
      <c r="B201" s="87"/>
      <c r="C201" s="27" t="s">
        <v>21</v>
      </c>
      <c r="D201" s="20">
        <f t="shared" si="172"/>
        <v>0</v>
      </c>
      <c r="E201" s="20">
        <f t="shared" si="178"/>
        <v>0</v>
      </c>
      <c r="F201" s="20">
        <f t="shared" si="178"/>
        <v>0</v>
      </c>
      <c r="G201" s="20">
        <f t="shared" si="178"/>
        <v>0</v>
      </c>
      <c r="H201" s="20">
        <f t="shared" si="178"/>
        <v>0</v>
      </c>
      <c r="I201" s="20">
        <f t="shared" si="178"/>
        <v>0</v>
      </c>
      <c r="J201" s="20">
        <f t="shared" si="178"/>
        <v>0</v>
      </c>
      <c r="K201" s="9">
        <f t="shared" si="178"/>
        <v>0</v>
      </c>
      <c r="L201" s="20">
        <f t="shared" si="178"/>
        <v>0</v>
      </c>
      <c r="M201" s="9">
        <f t="shared" si="178"/>
        <v>0</v>
      </c>
      <c r="N201" s="9">
        <f t="shared" si="178"/>
        <v>0</v>
      </c>
      <c r="O201" s="20">
        <f t="shared" si="178"/>
        <v>0</v>
      </c>
      <c r="P201" s="20">
        <f t="shared" si="178"/>
        <v>0</v>
      </c>
      <c r="Q201" s="20">
        <f t="shared" si="178"/>
        <v>0</v>
      </c>
      <c r="R201" s="20">
        <f t="shared" si="178"/>
        <v>0</v>
      </c>
      <c r="S201" s="20">
        <f t="shared" si="178"/>
        <v>0</v>
      </c>
      <c r="T201" s="20">
        <f t="shared" si="178"/>
        <v>0</v>
      </c>
    </row>
    <row r="202" spans="1:20" ht="15.75" customHeight="1" x14ac:dyDescent="0.25">
      <c r="A202" s="88" t="s">
        <v>65</v>
      </c>
      <c r="B202" s="87" t="s">
        <v>42</v>
      </c>
      <c r="C202" s="25" t="s">
        <v>18</v>
      </c>
      <c r="D202" s="20">
        <f t="shared" si="172"/>
        <v>91</v>
      </c>
      <c r="E202" s="23">
        <f>SUM(E203:E206)</f>
        <v>0</v>
      </c>
      <c r="F202" s="23">
        <f t="shared" ref="F202:O202" si="179">SUM(F203:F206)</f>
        <v>91</v>
      </c>
      <c r="G202" s="23">
        <f t="shared" si="179"/>
        <v>0</v>
      </c>
      <c r="H202" s="23">
        <f t="shared" si="179"/>
        <v>0</v>
      </c>
      <c r="I202" s="23">
        <f t="shared" si="179"/>
        <v>0</v>
      </c>
      <c r="J202" s="23">
        <f t="shared" si="179"/>
        <v>0</v>
      </c>
      <c r="K202" s="8">
        <f t="shared" si="179"/>
        <v>0</v>
      </c>
      <c r="L202" s="23">
        <f t="shared" si="179"/>
        <v>0</v>
      </c>
      <c r="M202" s="8">
        <f t="shared" si="179"/>
        <v>0</v>
      </c>
      <c r="N202" s="8">
        <f t="shared" si="179"/>
        <v>0</v>
      </c>
      <c r="O202" s="23">
        <f t="shared" si="179"/>
        <v>0</v>
      </c>
      <c r="P202" s="23">
        <v>0</v>
      </c>
      <c r="Q202" s="24">
        <v>0</v>
      </c>
      <c r="R202" s="24">
        <v>0</v>
      </c>
      <c r="S202" s="24">
        <v>0</v>
      </c>
      <c r="T202" s="24">
        <v>0</v>
      </c>
    </row>
    <row r="203" spans="1:20" ht="22.5" x14ac:dyDescent="0.25">
      <c r="A203" s="88"/>
      <c r="B203" s="87"/>
      <c r="C203" s="25" t="s">
        <v>19</v>
      </c>
      <c r="D203" s="20">
        <f t="shared" si="172"/>
        <v>70</v>
      </c>
      <c r="E203" s="23">
        <v>0</v>
      </c>
      <c r="F203" s="23">
        <v>70</v>
      </c>
      <c r="G203" s="23">
        <v>0</v>
      </c>
      <c r="H203" s="23">
        <v>0</v>
      </c>
      <c r="I203" s="23">
        <v>0</v>
      </c>
      <c r="J203" s="23">
        <v>0</v>
      </c>
      <c r="K203" s="8">
        <v>0</v>
      </c>
      <c r="L203" s="23">
        <v>0</v>
      </c>
      <c r="M203" s="8">
        <v>0</v>
      </c>
      <c r="N203" s="8">
        <v>0</v>
      </c>
      <c r="O203" s="23">
        <v>0</v>
      </c>
      <c r="P203" s="23">
        <v>0</v>
      </c>
      <c r="Q203" s="24">
        <v>0</v>
      </c>
      <c r="R203" s="24">
        <v>0</v>
      </c>
      <c r="S203" s="24">
        <v>0</v>
      </c>
      <c r="T203" s="24">
        <v>0</v>
      </c>
    </row>
    <row r="204" spans="1:20" ht="22.5" x14ac:dyDescent="0.25">
      <c r="A204" s="88"/>
      <c r="B204" s="87"/>
      <c r="C204" s="25" t="s">
        <v>20</v>
      </c>
      <c r="D204" s="20">
        <f t="shared" si="172"/>
        <v>0</v>
      </c>
      <c r="E204" s="23">
        <v>0</v>
      </c>
      <c r="F204" s="23">
        <v>0</v>
      </c>
      <c r="G204" s="23">
        <v>0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8">
        <v>0</v>
      </c>
      <c r="N204" s="8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</row>
    <row r="205" spans="1:20" ht="22.5" x14ac:dyDescent="0.25">
      <c r="A205" s="88"/>
      <c r="B205" s="87"/>
      <c r="C205" s="25" t="s">
        <v>182</v>
      </c>
      <c r="D205" s="20">
        <f t="shared" si="172"/>
        <v>21</v>
      </c>
      <c r="E205" s="23">
        <v>0</v>
      </c>
      <c r="F205" s="23">
        <v>21</v>
      </c>
      <c r="G205" s="23">
        <v>0</v>
      </c>
      <c r="H205" s="23">
        <v>0</v>
      </c>
      <c r="I205" s="23">
        <v>0</v>
      </c>
      <c r="J205" s="23">
        <v>0</v>
      </c>
      <c r="K205" s="8">
        <v>0</v>
      </c>
      <c r="L205" s="23">
        <v>0</v>
      </c>
      <c r="M205" s="8">
        <v>0</v>
      </c>
      <c r="N205" s="8">
        <v>0</v>
      </c>
      <c r="O205" s="23">
        <v>0</v>
      </c>
      <c r="P205" s="23">
        <v>0</v>
      </c>
      <c r="Q205" s="24">
        <v>0</v>
      </c>
      <c r="R205" s="24">
        <v>0</v>
      </c>
      <c r="S205" s="24">
        <v>0</v>
      </c>
      <c r="T205" s="24">
        <v>0</v>
      </c>
    </row>
    <row r="206" spans="1:20" ht="22.5" x14ac:dyDescent="0.25">
      <c r="A206" s="88"/>
      <c r="B206" s="87"/>
      <c r="C206" s="25" t="s">
        <v>21</v>
      </c>
      <c r="D206" s="20">
        <f>E206+F206+G206+H206+I206+J206+K206+L206+M206+N206+O206+P206</f>
        <v>0</v>
      </c>
      <c r="E206" s="23">
        <v>0</v>
      </c>
      <c r="F206" s="23">
        <v>0</v>
      </c>
      <c r="G206" s="23">
        <v>0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8">
        <v>0</v>
      </c>
      <c r="N206" s="8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</row>
    <row r="207" spans="1:20" ht="18" customHeight="1" x14ac:dyDescent="0.25">
      <c r="A207" s="88" t="s">
        <v>66</v>
      </c>
      <c r="B207" s="87" t="s">
        <v>43</v>
      </c>
      <c r="C207" s="25" t="s">
        <v>18</v>
      </c>
      <c r="D207" s="20">
        <f t="shared" ref="D207:D219" si="180">E207+F207+G207+H207+I207+J207+K207+L207+M207+N207+O207+P207</f>
        <v>3200</v>
      </c>
      <c r="E207" s="20">
        <f>E212</f>
        <v>0</v>
      </c>
      <c r="F207" s="20">
        <f t="shared" ref="F207:O207" si="181">F212</f>
        <v>1100</v>
      </c>
      <c r="G207" s="20">
        <f t="shared" si="181"/>
        <v>2100</v>
      </c>
      <c r="H207" s="20">
        <f t="shared" si="181"/>
        <v>0</v>
      </c>
      <c r="I207" s="20">
        <f t="shared" si="181"/>
        <v>0</v>
      </c>
      <c r="J207" s="20">
        <f t="shared" si="181"/>
        <v>0</v>
      </c>
      <c r="K207" s="9">
        <f t="shared" si="181"/>
        <v>0</v>
      </c>
      <c r="L207" s="20">
        <f t="shared" si="181"/>
        <v>0</v>
      </c>
      <c r="M207" s="9">
        <f t="shared" si="181"/>
        <v>0</v>
      </c>
      <c r="N207" s="9">
        <f t="shared" si="181"/>
        <v>0</v>
      </c>
      <c r="O207" s="20">
        <f t="shared" si="181"/>
        <v>0</v>
      </c>
      <c r="P207" s="20">
        <f t="shared" ref="P207:T207" si="182">P212</f>
        <v>0</v>
      </c>
      <c r="Q207" s="20">
        <f t="shared" si="182"/>
        <v>0</v>
      </c>
      <c r="R207" s="20">
        <f t="shared" si="182"/>
        <v>0</v>
      </c>
      <c r="S207" s="20">
        <f t="shared" si="182"/>
        <v>0</v>
      </c>
      <c r="T207" s="20">
        <f t="shared" si="182"/>
        <v>0</v>
      </c>
    </row>
    <row r="208" spans="1:20" ht="22.5" x14ac:dyDescent="0.25">
      <c r="A208" s="88"/>
      <c r="B208" s="87"/>
      <c r="C208" s="25" t="s">
        <v>19</v>
      </c>
      <c r="D208" s="20">
        <f t="shared" si="180"/>
        <v>0</v>
      </c>
      <c r="E208" s="20">
        <f t="shared" ref="E208:T211" si="183">E213</f>
        <v>0</v>
      </c>
      <c r="F208" s="20">
        <f t="shared" si="183"/>
        <v>0</v>
      </c>
      <c r="G208" s="20">
        <f t="shared" si="183"/>
        <v>0</v>
      </c>
      <c r="H208" s="20">
        <f t="shared" si="183"/>
        <v>0</v>
      </c>
      <c r="I208" s="20">
        <f t="shared" si="183"/>
        <v>0</v>
      </c>
      <c r="J208" s="20">
        <f t="shared" si="183"/>
        <v>0</v>
      </c>
      <c r="K208" s="9">
        <f t="shared" si="183"/>
        <v>0</v>
      </c>
      <c r="L208" s="20">
        <f t="shared" si="183"/>
        <v>0</v>
      </c>
      <c r="M208" s="9">
        <f t="shared" si="183"/>
        <v>0</v>
      </c>
      <c r="N208" s="9">
        <f t="shared" si="183"/>
        <v>0</v>
      </c>
      <c r="O208" s="20">
        <f t="shared" si="183"/>
        <v>0</v>
      </c>
      <c r="P208" s="20">
        <f t="shared" si="183"/>
        <v>0</v>
      </c>
      <c r="Q208" s="20">
        <f t="shared" si="183"/>
        <v>0</v>
      </c>
      <c r="R208" s="20">
        <f t="shared" si="183"/>
        <v>0</v>
      </c>
      <c r="S208" s="20">
        <f t="shared" si="183"/>
        <v>0</v>
      </c>
      <c r="T208" s="20">
        <f t="shared" si="183"/>
        <v>0</v>
      </c>
    </row>
    <row r="209" spans="1:20" ht="22.5" x14ac:dyDescent="0.25">
      <c r="A209" s="88"/>
      <c r="B209" s="87"/>
      <c r="C209" s="25" t="s">
        <v>20</v>
      </c>
      <c r="D209" s="20">
        <f t="shared" si="180"/>
        <v>0</v>
      </c>
      <c r="E209" s="20">
        <f t="shared" si="183"/>
        <v>0</v>
      </c>
      <c r="F209" s="20">
        <f t="shared" si="183"/>
        <v>0</v>
      </c>
      <c r="G209" s="20">
        <f t="shared" si="183"/>
        <v>0</v>
      </c>
      <c r="H209" s="20">
        <f t="shared" si="183"/>
        <v>0</v>
      </c>
      <c r="I209" s="20">
        <f t="shared" si="183"/>
        <v>0</v>
      </c>
      <c r="J209" s="20">
        <f t="shared" si="183"/>
        <v>0</v>
      </c>
      <c r="K209" s="9">
        <f t="shared" si="183"/>
        <v>0</v>
      </c>
      <c r="L209" s="20">
        <f t="shared" si="183"/>
        <v>0</v>
      </c>
      <c r="M209" s="9">
        <f t="shared" si="183"/>
        <v>0</v>
      </c>
      <c r="N209" s="9">
        <f t="shared" si="183"/>
        <v>0</v>
      </c>
      <c r="O209" s="20">
        <f t="shared" si="183"/>
        <v>0</v>
      </c>
      <c r="P209" s="20">
        <f t="shared" si="183"/>
        <v>0</v>
      </c>
      <c r="Q209" s="20">
        <f t="shared" si="183"/>
        <v>0</v>
      </c>
      <c r="R209" s="20">
        <f t="shared" si="183"/>
        <v>0</v>
      </c>
      <c r="S209" s="20">
        <f t="shared" si="183"/>
        <v>0</v>
      </c>
      <c r="T209" s="20">
        <f t="shared" si="183"/>
        <v>0</v>
      </c>
    </row>
    <row r="210" spans="1:20" ht="22.5" x14ac:dyDescent="0.25">
      <c r="A210" s="88"/>
      <c r="B210" s="87"/>
      <c r="C210" s="25" t="s">
        <v>182</v>
      </c>
      <c r="D210" s="20">
        <f t="shared" si="180"/>
        <v>3200</v>
      </c>
      <c r="E210" s="20">
        <f t="shared" si="183"/>
        <v>0</v>
      </c>
      <c r="F210" s="20">
        <f t="shared" si="183"/>
        <v>1100</v>
      </c>
      <c r="G210" s="20">
        <f t="shared" si="183"/>
        <v>2100</v>
      </c>
      <c r="H210" s="20">
        <f t="shared" si="183"/>
        <v>0</v>
      </c>
      <c r="I210" s="20">
        <f t="shared" si="183"/>
        <v>0</v>
      </c>
      <c r="J210" s="20">
        <f t="shared" si="183"/>
        <v>0</v>
      </c>
      <c r="K210" s="9">
        <f t="shared" si="183"/>
        <v>0</v>
      </c>
      <c r="L210" s="20">
        <f t="shared" si="183"/>
        <v>0</v>
      </c>
      <c r="M210" s="9">
        <f t="shared" si="183"/>
        <v>0</v>
      </c>
      <c r="N210" s="9">
        <f t="shared" si="183"/>
        <v>0</v>
      </c>
      <c r="O210" s="20">
        <f t="shared" si="183"/>
        <v>0</v>
      </c>
      <c r="P210" s="20">
        <f t="shared" si="183"/>
        <v>0</v>
      </c>
      <c r="Q210" s="20">
        <f t="shared" si="183"/>
        <v>0</v>
      </c>
      <c r="R210" s="20">
        <f t="shared" si="183"/>
        <v>0</v>
      </c>
      <c r="S210" s="20">
        <f t="shared" si="183"/>
        <v>0</v>
      </c>
      <c r="T210" s="20">
        <f t="shared" si="183"/>
        <v>0</v>
      </c>
    </row>
    <row r="211" spans="1:20" ht="22.5" x14ac:dyDescent="0.25">
      <c r="A211" s="88"/>
      <c r="B211" s="87"/>
      <c r="C211" s="25" t="s">
        <v>21</v>
      </c>
      <c r="D211" s="20">
        <f t="shared" si="180"/>
        <v>0</v>
      </c>
      <c r="E211" s="20">
        <f t="shared" si="183"/>
        <v>0</v>
      </c>
      <c r="F211" s="20">
        <f t="shared" si="183"/>
        <v>0</v>
      </c>
      <c r="G211" s="20">
        <f t="shared" si="183"/>
        <v>0</v>
      </c>
      <c r="H211" s="20">
        <f t="shared" si="183"/>
        <v>0</v>
      </c>
      <c r="I211" s="20">
        <f t="shared" si="183"/>
        <v>0</v>
      </c>
      <c r="J211" s="20">
        <f t="shared" si="183"/>
        <v>0</v>
      </c>
      <c r="K211" s="9">
        <f t="shared" si="183"/>
        <v>0</v>
      </c>
      <c r="L211" s="20">
        <f t="shared" si="183"/>
        <v>0</v>
      </c>
      <c r="M211" s="9">
        <f t="shared" si="183"/>
        <v>0</v>
      </c>
      <c r="N211" s="9">
        <f t="shared" si="183"/>
        <v>0</v>
      </c>
      <c r="O211" s="20">
        <f t="shared" si="183"/>
        <v>0</v>
      </c>
      <c r="P211" s="20">
        <f t="shared" si="183"/>
        <v>0</v>
      </c>
      <c r="Q211" s="20">
        <f t="shared" si="183"/>
        <v>0</v>
      </c>
      <c r="R211" s="20">
        <f t="shared" si="183"/>
        <v>0</v>
      </c>
      <c r="S211" s="20">
        <f t="shared" si="183"/>
        <v>0</v>
      </c>
      <c r="T211" s="20">
        <f t="shared" si="183"/>
        <v>0</v>
      </c>
    </row>
    <row r="212" spans="1:20" ht="18.75" customHeight="1" x14ac:dyDescent="0.25">
      <c r="A212" s="86" t="s">
        <v>67</v>
      </c>
      <c r="B212" s="87" t="s">
        <v>44</v>
      </c>
      <c r="C212" s="25" t="s">
        <v>18</v>
      </c>
      <c r="D212" s="20">
        <f t="shared" si="180"/>
        <v>3200</v>
      </c>
      <c r="E212" s="23">
        <f>SUM(E213:E216)</f>
        <v>0</v>
      </c>
      <c r="F212" s="23">
        <f t="shared" ref="F212:O212" si="184">SUM(F213:F216)</f>
        <v>1100</v>
      </c>
      <c r="G212" s="23">
        <f t="shared" si="184"/>
        <v>2100</v>
      </c>
      <c r="H212" s="23">
        <f t="shared" si="184"/>
        <v>0</v>
      </c>
      <c r="I212" s="23">
        <f t="shared" si="184"/>
        <v>0</v>
      </c>
      <c r="J212" s="23">
        <f t="shared" si="184"/>
        <v>0</v>
      </c>
      <c r="K212" s="8">
        <f t="shared" si="184"/>
        <v>0</v>
      </c>
      <c r="L212" s="23">
        <f t="shared" si="184"/>
        <v>0</v>
      </c>
      <c r="M212" s="8">
        <f t="shared" si="184"/>
        <v>0</v>
      </c>
      <c r="N212" s="8">
        <f t="shared" si="184"/>
        <v>0</v>
      </c>
      <c r="O212" s="23">
        <f t="shared" si="184"/>
        <v>0</v>
      </c>
      <c r="P212" s="23">
        <v>0</v>
      </c>
      <c r="Q212" s="24">
        <v>0</v>
      </c>
      <c r="R212" s="24">
        <v>0</v>
      </c>
      <c r="S212" s="24">
        <v>0</v>
      </c>
      <c r="T212" s="24">
        <v>0</v>
      </c>
    </row>
    <row r="213" spans="1:20" ht="22.5" x14ac:dyDescent="0.25">
      <c r="A213" s="86"/>
      <c r="B213" s="87"/>
      <c r="C213" s="25" t="s">
        <v>19</v>
      </c>
      <c r="D213" s="20">
        <f t="shared" si="180"/>
        <v>0</v>
      </c>
      <c r="E213" s="23">
        <v>0</v>
      </c>
      <c r="F213" s="23">
        <v>0</v>
      </c>
      <c r="G213" s="23">
        <v>0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8">
        <v>0</v>
      </c>
      <c r="N213" s="8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</row>
    <row r="214" spans="1:20" ht="22.5" x14ac:dyDescent="0.25">
      <c r="A214" s="86"/>
      <c r="B214" s="87"/>
      <c r="C214" s="25" t="s">
        <v>20</v>
      </c>
      <c r="D214" s="20">
        <f t="shared" si="180"/>
        <v>0</v>
      </c>
      <c r="E214" s="23">
        <v>0</v>
      </c>
      <c r="F214" s="23">
        <v>0</v>
      </c>
      <c r="G214" s="23">
        <v>0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8">
        <v>0</v>
      </c>
      <c r="N214" s="8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</row>
    <row r="215" spans="1:20" ht="22.5" x14ac:dyDescent="0.25">
      <c r="A215" s="86"/>
      <c r="B215" s="87"/>
      <c r="C215" s="25" t="s">
        <v>182</v>
      </c>
      <c r="D215" s="20">
        <f t="shared" si="180"/>
        <v>3200</v>
      </c>
      <c r="E215" s="23">
        <v>0</v>
      </c>
      <c r="F215" s="23">
        <v>1100</v>
      </c>
      <c r="G215" s="23">
        <v>2100</v>
      </c>
      <c r="H215" s="23">
        <v>0</v>
      </c>
      <c r="I215" s="23">
        <v>0</v>
      </c>
      <c r="J215" s="23">
        <v>0</v>
      </c>
      <c r="K215" s="8">
        <v>0</v>
      </c>
      <c r="L215" s="23">
        <v>0</v>
      </c>
      <c r="M215" s="8">
        <v>0</v>
      </c>
      <c r="N215" s="8">
        <v>0</v>
      </c>
      <c r="O215" s="23">
        <v>0</v>
      </c>
      <c r="P215" s="23">
        <v>0</v>
      </c>
      <c r="Q215" s="24">
        <v>0</v>
      </c>
      <c r="R215" s="24">
        <v>0</v>
      </c>
      <c r="S215" s="24">
        <v>0</v>
      </c>
      <c r="T215" s="24">
        <v>0</v>
      </c>
    </row>
    <row r="216" spans="1:20" ht="22.5" x14ac:dyDescent="0.25">
      <c r="A216" s="86"/>
      <c r="B216" s="87"/>
      <c r="C216" s="25" t="s">
        <v>21</v>
      </c>
      <c r="D216" s="20">
        <f t="shared" si="180"/>
        <v>0</v>
      </c>
      <c r="E216" s="23">
        <v>0</v>
      </c>
      <c r="F216" s="23">
        <v>0</v>
      </c>
      <c r="G216" s="23">
        <v>0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8">
        <v>0</v>
      </c>
      <c r="N216" s="8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</row>
    <row r="217" spans="1:20" ht="20.25" customHeight="1" x14ac:dyDescent="0.25">
      <c r="A217" s="88" t="s">
        <v>68</v>
      </c>
      <c r="B217" s="87" t="s">
        <v>45</v>
      </c>
      <c r="C217" s="25" t="s">
        <v>18</v>
      </c>
      <c r="D217" s="20">
        <f t="shared" si="180"/>
        <v>3929.5</v>
      </c>
      <c r="E217" s="20">
        <f>E222</f>
        <v>0</v>
      </c>
      <c r="F217" s="20">
        <f t="shared" ref="F217:T217" si="185">F222</f>
        <v>0</v>
      </c>
      <c r="G217" s="20">
        <f t="shared" si="185"/>
        <v>0</v>
      </c>
      <c r="H217" s="20">
        <f t="shared" si="185"/>
        <v>3929.5</v>
      </c>
      <c r="I217" s="20">
        <f t="shared" si="185"/>
        <v>0</v>
      </c>
      <c r="J217" s="20">
        <f t="shared" si="185"/>
        <v>0</v>
      </c>
      <c r="K217" s="9">
        <f t="shared" si="185"/>
        <v>0</v>
      </c>
      <c r="L217" s="20">
        <f t="shared" si="185"/>
        <v>0</v>
      </c>
      <c r="M217" s="9">
        <f t="shared" si="185"/>
        <v>0</v>
      </c>
      <c r="N217" s="9">
        <f t="shared" si="185"/>
        <v>0</v>
      </c>
      <c r="O217" s="20">
        <f t="shared" si="185"/>
        <v>0</v>
      </c>
      <c r="P217" s="20">
        <f t="shared" si="185"/>
        <v>0</v>
      </c>
      <c r="Q217" s="20">
        <f t="shared" si="185"/>
        <v>0</v>
      </c>
      <c r="R217" s="20">
        <f t="shared" si="185"/>
        <v>0</v>
      </c>
      <c r="S217" s="20">
        <f t="shared" si="185"/>
        <v>0</v>
      </c>
      <c r="T217" s="20">
        <f t="shared" si="185"/>
        <v>0</v>
      </c>
    </row>
    <row r="218" spans="1:20" ht="22.5" x14ac:dyDescent="0.25">
      <c r="A218" s="88"/>
      <c r="B218" s="87"/>
      <c r="C218" s="25" t="s">
        <v>19</v>
      </c>
      <c r="D218" s="20">
        <f t="shared" si="180"/>
        <v>0</v>
      </c>
      <c r="E218" s="20">
        <f t="shared" ref="E218:O221" si="186">E223</f>
        <v>0</v>
      </c>
      <c r="F218" s="20">
        <f t="shared" si="186"/>
        <v>0</v>
      </c>
      <c r="G218" s="20">
        <f t="shared" si="186"/>
        <v>0</v>
      </c>
      <c r="H218" s="20">
        <f t="shared" si="186"/>
        <v>0</v>
      </c>
      <c r="I218" s="20">
        <f t="shared" si="186"/>
        <v>0</v>
      </c>
      <c r="J218" s="20">
        <f t="shared" si="186"/>
        <v>0</v>
      </c>
      <c r="K218" s="9">
        <f t="shared" si="186"/>
        <v>0</v>
      </c>
      <c r="L218" s="20">
        <f t="shared" si="186"/>
        <v>0</v>
      </c>
      <c r="M218" s="9">
        <f t="shared" si="186"/>
        <v>0</v>
      </c>
      <c r="N218" s="9">
        <f t="shared" si="186"/>
        <v>0</v>
      </c>
      <c r="O218" s="20">
        <f t="shared" si="186"/>
        <v>0</v>
      </c>
      <c r="P218" s="20">
        <f t="shared" ref="P218:T218" si="187">P223</f>
        <v>0</v>
      </c>
      <c r="Q218" s="20">
        <f t="shared" si="187"/>
        <v>0</v>
      </c>
      <c r="R218" s="20">
        <f t="shared" si="187"/>
        <v>0</v>
      </c>
      <c r="S218" s="20">
        <f t="shared" si="187"/>
        <v>0</v>
      </c>
      <c r="T218" s="20">
        <f t="shared" si="187"/>
        <v>0</v>
      </c>
    </row>
    <row r="219" spans="1:20" ht="22.5" x14ac:dyDescent="0.25">
      <c r="A219" s="88"/>
      <c r="B219" s="87"/>
      <c r="C219" s="25" t="s">
        <v>20</v>
      </c>
      <c r="D219" s="20">
        <f t="shared" si="180"/>
        <v>3890.2</v>
      </c>
      <c r="E219" s="20">
        <f t="shared" si="186"/>
        <v>0</v>
      </c>
      <c r="F219" s="20">
        <f t="shared" si="186"/>
        <v>0</v>
      </c>
      <c r="G219" s="20">
        <f t="shared" si="186"/>
        <v>0</v>
      </c>
      <c r="H219" s="20">
        <f t="shared" si="186"/>
        <v>3890.2</v>
      </c>
      <c r="I219" s="20">
        <f t="shared" si="186"/>
        <v>0</v>
      </c>
      <c r="J219" s="20">
        <f t="shared" si="186"/>
        <v>0</v>
      </c>
      <c r="K219" s="9">
        <f t="shared" si="186"/>
        <v>0</v>
      </c>
      <c r="L219" s="20">
        <f t="shared" si="186"/>
        <v>0</v>
      </c>
      <c r="M219" s="9">
        <f t="shared" si="186"/>
        <v>0</v>
      </c>
      <c r="N219" s="9">
        <f t="shared" si="186"/>
        <v>0</v>
      </c>
      <c r="O219" s="20">
        <f t="shared" si="186"/>
        <v>0</v>
      </c>
      <c r="P219" s="20">
        <f t="shared" ref="P219:T219" si="188">P224</f>
        <v>0</v>
      </c>
      <c r="Q219" s="20">
        <f t="shared" si="188"/>
        <v>0</v>
      </c>
      <c r="R219" s="20">
        <f t="shared" si="188"/>
        <v>0</v>
      </c>
      <c r="S219" s="20">
        <f t="shared" si="188"/>
        <v>0</v>
      </c>
      <c r="T219" s="20">
        <f t="shared" si="188"/>
        <v>0</v>
      </c>
    </row>
    <row r="220" spans="1:20" ht="22.5" x14ac:dyDescent="0.25">
      <c r="A220" s="88"/>
      <c r="B220" s="87"/>
      <c r="C220" s="25" t="s">
        <v>182</v>
      </c>
      <c r="D220" s="20">
        <f>E220+F220+G220+H220+I220+J220+K220+L220+M220+N220+O220+P220</f>
        <v>39.299999999999997</v>
      </c>
      <c r="E220" s="20">
        <f t="shared" si="186"/>
        <v>0</v>
      </c>
      <c r="F220" s="20">
        <f t="shared" si="186"/>
        <v>0</v>
      </c>
      <c r="G220" s="20">
        <f t="shared" si="186"/>
        <v>0</v>
      </c>
      <c r="H220" s="20">
        <f t="shared" si="186"/>
        <v>39.299999999999997</v>
      </c>
      <c r="I220" s="20">
        <f t="shared" si="186"/>
        <v>0</v>
      </c>
      <c r="J220" s="20">
        <f t="shared" si="186"/>
        <v>0</v>
      </c>
      <c r="K220" s="9">
        <f t="shared" si="186"/>
        <v>0</v>
      </c>
      <c r="L220" s="20">
        <f t="shared" si="186"/>
        <v>0</v>
      </c>
      <c r="M220" s="9">
        <f t="shared" si="186"/>
        <v>0</v>
      </c>
      <c r="N220" s="9">
        <f t="shared" si="186"/>
        <v>0</v>
      </c>
      <c r="O220" s="20">
        <f t="shared" si="186"/>
        <v>0</v>
      </c>
      <c r="P220" s="20">
        <f t="shared" ref="P220:T220" si="189">P225</f>
        <v>0</v>
      </c>
      <c r="Q220" s="20">
        <f t="shared" si="189"/>
        <v>0</v>
      </c>
      <c r="R220" s="20">
        <f t="shared" si="189"/>
        <v>0</v>
      </c>
      <c r="S220" s="20">
        <f t="shared" si="189"/>
        <v>0</v>
      </c>
      <c r="T220" s="20">
        <f t="shared" si="189"/>
        <v>0</v>
      </c>
    </row>
    <row r="221" spans="1:20" ht="22.5" x14ac:dyDescent="0.25">
      <c r="A221" s="88"/>
      <c r="B221" s="87"/>
      <c r="C221" s="25" t="s">
        <v>21</v>
      </c>
      <c r="D221" s="20">
        <f t="shared" ref="D221:D236" si="190">E221+F221+G221+H221+I221+J221+K221+L221+M221+N221+O221+P221</f>
        <v>0</v>
      </c>
      <c r="E221" s="20">
        <f t="shared" si="186"/>
        <v>0</v>
      </c>
      <c r="F221" s="20">
        <f t="shared" si="186"/>
        <v>0</v>
      </c>
      <c r="G221" s="20">
        <f t="shared" si="186"/>
        <v>0</v>
      </c>
      <c r="H221" s="20">
        <f t="shared" si="186"/>
        <v>0</v>
      </c>
      <c r="I221" s="20">
        <f t="shared" si="186"/>
        <v>0</v>
      </c>
      <c r="J221" s="20">
        <f t="shared" ref="J221" si="191">J226</f>
        <v>0</v>
      </c>
      <c r="K221" s="9">
        <f t="shared" si="186"/>
        <v>0</v>
      </c>
      <c r="L221" s="20">
        <f t="shared" si="186"/>
        <v>0</v>
      </c>
      <c r="M221" s="9">
        <f t="shared" si="186"/>
        <v>0</v>
      </c>
      <c r="N221" s="9">
        <f t="shared" si="186"/>
        <v>0</v>
      </c>
      <c r="O221" s="20">
        <f t="shared" si="186"/>
        <v>0</v>
      </c>
      <c r="P221" s="20">
        <f t="shared" ref="P221:T221" si="192">P226</f>
        <v>0</v>
      </c>
      <c r="Q221" s="20">
        <f t="shared" si="192"/>
        <v>0</v>
      </c>
      <c r="R221" s="20">
        <f t="shared" si="192"/>
        <v>0</v>
      </c>
      <c r="S221" s="20">
        <f t="shared" si="192"/>
        <v>0</v>
      </c>
      <c r="T221" s="20">
        <f t="shared" si="192"/>
        <v>0</v>
      </c>
    </row>
    <row r="222" spans="1:20" ht="21" customHeight="1" x14ac:dyDescent="0.25">
      <c r="A222" s="88" t="s">
        <v>69</v>
      </c>
      <c r="B222" s="87" t="s">
        <v>46</v>
      </c>
      <c r="C222" s="25" t="s">
        <v>18</v>
      </c>
      <c r="D222" s="20">
        <f t="shared" si="190"/>
        <v>3929.5</v>
      </c>
      <c r="E222" s="23">
        <f>SUM(E223:E226)</f>
        <v>0</v>
      </c>
      <c r="F222" s="23">
        <f t="shared" ref="F222:O222" si="193">SUM(F223:F226)</f>
        <v>0</v>
      </c>
      <c r="G222" s="23">
        <f t="shared" si="193"/>
        <v>0</v>
      </c>
      <c r="H222" s="23">
        <f t="shared" si="193"/>
        <v>3929.5</v>
      </c>
      <c r="I222" s="23">
        <f t="shared" si="193"/>
        <v>0</v>
      </c>
      <c r="J222" s="23">
        <f t="shared" si="193"/>
        <v>0</v>
      </c>
      <c r="K222" s="8">
        <f t="shared" si="193"/>
        <v>0</v>
      </c>
      <c r="L222" s="23">
        <f t="shared" si="193"/>
        <v>0</v>
      </c>
      <c r="M222" s="8">
        <f t="shared" si="193"/>
        <v>0</v>
      </c>
      <c r="N222" s="8">
        <f t="shared" si="193"/>
        <v>0</v>
      </c>
      <c r="O222" s="23">
        <f t="shared" si="193"/>
        <v>0</v>
      </c>
      <c r="P222" s="23">
        <v>0</v>
      </c>
      <c r="Q222" s="24">
        <v>0</v>
      </c>
      <c r="R222" s="24">
        <v>0</v>
      </c>
      <c r="S222" s="24">
        <v>0</v>
      </c>
      <c r="T222" s="24">
        <v>0</v>
      </c>
    </row>
    <row r="223" spans="1:20" ht="22.5" x14ac:dyDescent="0.25">
      <c r="A223" s="88"/>
      <c r="B223" s="87"/>
      <c r="C223" s="25" t="s">
        <v>19</v>
      </c>
      <c r="D223" s="20">
        <f t="shared" si="190"/>
        <v>0</v>
      </c>
      <c r="E223" s="23">
        <v>0</v>
      </c>
      <c r="F223" s="23">
        <v>0</v>
      </c>
      <c r="G223" s="23">
        <v>0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8">
        <v>0</v>
      </c>
      <c r="N223" s="8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</row>
    <row r="224" spans="1:20" ht="26.25" customHeight="1" x14ac:dyDescent="0.25">
      <c r="A224" s="88"/>
      <c r="B224" s="87"/>
      <c r="C224" s="25" t="s">
        <v>20</v>
      </c>
      <c r="D224" s="20">
        <f t="shared" si="190"/>
        <v>3890.2</v>
      </c>
      <c r="E224" s="23">
        <f t="shared" ref="E224:G224" si="194">SUM(E225:E228)</f>
        <v>0</v>
      </c>
      <c r="F224" s="23">
        <f t="shared" si="194"/>
        <v>0</v>
      </c>
      <c r="G224" s="23">
        <f t="shared" si="194"/>
        <v>0</v>
      </c>
      <c r="H224" s="23">
        <v>3890.2</v>
      </c>
      <c r="I224" s="23">
        <v>0</v>
      </c>
      <c r="J224" s="23">
        <v>0</v>
      </c>
      <c r="K224" s="8">
        <v>0</v>
      </c>
      <c r="L224" s="23">
        <v>0</v>
      </c>
      <c r="M224" s="8">
        <v>0</v>
      </c>
      <c r="N224" s="8">
        <v>0</v>
      </c>
      <c r="O224" s="23">
        <v>0</v>
      </c>
      <c r="P224" s="23">
        <v>0</v>
      </c>
      <c r="Q224" s="24">
        <v>0</v>
      </c>
      <c r="R224" s="24">
        <v>0</v>
      </c>
      <c r="S224" s="24">
        <v>0</v>
      </c>
      <c r="T224" s="24">
        <v>0</v>
      </c>
    </row>
    <row r="225" spans="1:20" ht="26.25" customHeight="1" x14ac:dyDescent="0.25">
      <c r="A225" s="88"/>
      <c r="B225" s="87"/>
      <c r="C225" s="25" t="s">
        <v>182</v>
      </c>
      <c r="D225" s="20">
        <f t="shared" si="190"/>
        <v>39.299999999999997</v>
      </c>
      <c r="E225" s="23">
        <f t="shared" ref="E225:G225" si="195">SUM(E226:E229)</f>
        <v>0</v>
      </c>
      <c r="F225" s="23">
        <f t="shared" si="195"/>
        <v>0</v>
      </c>
      <c r="G225" s="23">
        <f t="shared" si="195"/>
        <v>0</v>
      </c>
      <c r="H225" s="23">
        <v>39.299999999999997</v>
      </c>
      <c r="I225" s="23">
        <v>0</v>
      </c>
      <c r="J225" s="23">
        <v>0</v>
      </c>
      <c r="K225" s="8">
        <v>0</v>
      </c>
      <c r="L225" s="23">
        <v>0</v>
      </c>
      <c r="M225" s="8">
        <v>0</v>
      </c>
      <c r="N225" s="8">
        <v>0</v>
      </c>
      <c r="O225" s="23">
        <v>0</v>
      </c>
      <c r="P225" s="23">
        <v>0</v>
      </c>
      <c r="Q225" s="24">
        <v>0</v>
      </c>
      <c r="R225" s="24">
        <v>0</v>
      </c>
      <c r="S225" s="24">
        <v>0</v>
      </c>
      <c r="T225" s="24">
        <v>0</v>
      </c>
    </row>
    <row r="226" spans="1:20" ht="22.5" x14ac:dyDescent="0.25">
      <c r="A226" s="88"/>
      <c r="B226" s="87"/>
      <c r="C226" s="25" t="s">
        <v>21</v>
      </c>
      <c r="D226" s="20">
        <f t="shared" si="190"/>
        <v>0</v>
      </c>
      <c r="E226" s="23">
        <v>0</v>
      </c>
      <c r="F226" s="23">
        <v>0</v>
      </c>
      <c r="G226" s="23">
        <v>0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8">
        <v>0</v>
      </c>
      <c r="N226" s="8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</row>
    <row r="227" spans="1:20" ht="16.5" customHeight="1" x14ac:dyDescent="0.25">
      <c r="A227" s="88" t="s">
        <v>70</v>
      </c>
      <c r="B227" s="87" t="s">
        <v>47</v>
      </c>
      <c r="C227" s="25" t="s">
        <v>18</v>
      </c>
      <c r="D227" s="20">
        <f>E227+F227+G227+H227+I227+J227+K227+L227+M227+N227+O227+P227</f>
        <v>31656.497780000002</v>
      </c>
      <c r="E227" s="20">
        <f>E232+E237</f>
        <v>0</v>
      </c>
      <c r="F227" s="20">
        <f t="shared" ref="F227:O227" si="196">F232+F237</f>
        <v>0</v>
      </c>
      <c r="G227" s="20">
        <f t="shared" si="196"/>
        <v>0</v>
      </c>
      <c r="H227" s="20">
        <f t="shared" si="196"/>
        <v>0</v>
      </c>
      <c r="I227" s="20">
        <f t="shared" si="196"/>
        <v>1619.6000000000001</v>
      </c>
      <c r="J227" s="20">
        <f t="shared" si="196"/>
        <v>26777.700000000004</v>
      </c>
      <c r="K227" s="9">
        <f>K232+K237</f>
        <v>1146</v>
      </c>
      <c r="L227" s="20">
        <f t="shared" si="196"/>
        <v>932.62778000000003</v>
      </c>
      <c r="M227" s="9">
        <f t="shared" si="196"/>
        <v>681.61</v>
      </c>
      <c r="N227" s="9">
        <f t="shared" si="196"/>
        <v>498.96</v>
      </c>
      <c r="O227" s="20">
        <f t="shared" si="196"/>
        <v>0</v>
      </c>
      <c r="P227" s="20">
        <v>0</v>
      </c>
      <c r="Q227" s="20">
        <v>0</v>
      </c>
      <c r="R227" s="20">
        <v>0</v>
      </c>
      <c r="S227" s="20">
        <v>0</v>
      </c>
      <c r="T227" s="20">
        <v>0</v>
      </c>
    </row>
    <row r="228" spans="1:20" ht="22.5" x14ac:dyDescent="0.25">
      <c r="A228" s="88"/>
      <c r="B228" s="87"/>
      <c r="C228" s="25" t="s">
        <v>19</v>
      </c>
      <c r="D228" s="20">
        <f t="shared" si="190"/>
        <v>1362.9</v>
      </c>
      <c r="E228" s="20">
        <f t="shared" ref="E228:O231" si="197">E233+E238</f>
        <v>0</v>
      </c>
      <c r="F228" s="20">
        <f t="shared" si="197"/>
        <v>0</v>
      </c>
      <c r="G228" s="20">
        <f t="shared" si="197"/>
        <v>0</v>
      </c>
      <c r="H228" s="20">
        <f t="shared" si="197"/>
        <v>0</v>
      </c>
      <c r="I228" s="20">
        <f t="shared" si="197"/>
        <v>1362.9</v>
      </c>
      <c r="J228" s="20">
        <f t="shared" si="197"/>
        <v>0</v>
      </c>
      <c r="K228" s="9">
        <f t="shared" ref="K228:N229" si="198">K233</f>
        <v>0</v>
      </c>
      <c r="L228" s="20">
        <f t="shared" si="197"/>
        <v>0</v>
      </c>
      <c r="M228" s="9">
        <f t="shared" si="197"/>
        <v>0</v>
      </c>
      <c r="N228" s="9">
        <f t="shared" si="197"/>
        <v>0</v>
      </c>
      <c r="O228" s="20">
        <f t="shared" si="197"/>
        <v>0</v>
      </c>
      <c r="P228" s="20">
        <v>0</v>
      </c>
      <c r="Q228" s="20">
        <v>0</v>
      </c>
      <c r="R228" s="20">
        <v>0</v>
      </c>
      <c r="S228" s="20">
        <v>0</v>
      </c>
      <c r="T228" s="20">
        <v>0</v>
      </c>
    </row>
    <row r="229" spans="1:20" ht="22.5" x14ac:dyDescent="0.25">
      <c r="A229" s="88"/>
      <c r="B229" s="87"/>
      <c r="C229" s="25" t="s">
        <v>20</v>
      </c>
      <c r="D229" s="20">
        <f t="shared" si="190"/>
        <v>28770.856390000001</v>
      </c>
      <c r="E229" s="20">
        <f t="shared" si="197"/>
        <v>0</v>
      </c>
      <c r="F229" s="20">
        <f t="shared" si="197"/>
        <v>0</v>
      </c>
      <c r="G229" s="20">
        <f t="shared" si="197"/>
        <v>0</v>
      </c>
      <c r="H229" s="20">
        <f t="shared" si="197"/>
        <v>0</v>
      </c>
      <c r="I229" s="20">
        <f t="shared" si="197"/>
        <v>240.5</v>
      </c>
      <c r="J229" s="20">
        <f t="shared" si="197"/>
        <v>25438.800000000003</v>
      </c>
      <c r="K229" s="9">
        <f t="shared" si="198"/>
        <v>1089</v>
      </c>
      <c r="L229" s="20">
        <f t="shared" si="198"/>
        <v>885.99639000000002</v>
      </c>
      <c r="M229" s="9">
        <f t="shared" si="198"/>
        <v>647.53</v>
      </c>
      <c r="N229" s="9">
        <f t="shared" si="198"/>
        <v>469.03</v>
      </c>
      <c r="O229" s="20">
        <f t="shared" si="197"/>
        <v>0</v>
      </c>
      <c r="P229" s="20">
        <v>0</v>
      </c>
      <c r="Q229" s="20">
        <v>0</v>
      </c>
      <c r="R229" s="20">
        <v>0</v>
      </c>
      <c r="S229" s="20">
        <v>0</v>
      </c>
      <c r="T229" s="20">
        <v>0</v>
      </c>
    </row>
    <row r="230" spans="1:20" ht="22.5" x14ac:dyDescent="0.25">
      <c r="A230" s="88"/>
      <c r="B230" s="87"/>
      <c r="C230" s="25" t="s">
        <v>182</v>
      </c>
      <c r="D230" s="20">
        <f t="shared" si="190"/>
        <v>1522.7413900000001</v>
      </c>
      <c r="E230" s="20">
        <f t="shared" si="197"/>
        <v>0</v>
      </c>
      <c r="F230" s="20">
        <f t="shared" si="197"/>
        <v>0</v>
      </c>
      <c r="G230" s="20">
        <f t="shared" si="197"/>
        <v>0</v>
      </c>
      <c r="H230" s="20">
        <f t="shared" si="197"/>
        <v>0</v>
      </c>
      <c r="I230" s="20">
        <f t="shared" si="197"/>
        <v>16.2</v>
      </c>
      <c r="J230" s="20">
        <f t="shared" si="197"/>
        <v>1338.9</v>
      </c>
      <c r="K230" s="9">
        <f>K235</f>
        <v>57</v>
      </c>
      <c r="L230" s="20">
        <f t="shared" ref="L230:N230" si="199">L235</f>
        <v>46.631390000000003</v>
      </c>
      <c r="M230" s="9">
        <f t="shared" si="199"/>
        <v>34.08</v>
      </c>
      <c r="N230" s="9">
        <f t="shared" si="199"/>
        <v>29.93</v>
      </c>
      <c r="O230" s="20">
        <f t="shared" si="197"/>
        <v>0</v>
      </c>
      <c r="P230" s="20">
        <v>0</v>
      </c>
      <c r="Q230" s="20">
        <v>0</v>
      </c>
      <c r="R230" s="20">
        <v>0</v>
      </c>
      <c r="S230" s="20">
        <v>0</v>
      </c>
      <c r="T230" s="20">
        <v>0</v>
      </c>
    </row>
    <row r="231" spans="1:20" ht="22.5" x14ac:dyDescent="0.25">
      <c r="A231" s="88"/>
      <c r="B231" s="87"/>
      <c r="C231" s="25" t="s">
        <v>21</v>
      </c>
      <c r="D231" s="20">
        <f t="shared" si="190"/>
        <v>0</v>
      </c>
      <c r="E231" s="20">
        <f t="shared" si="197"/>
        <v>0</v>
      </c>
      <c r="F231" s="20">
        <f t="shared" si="197"/>
        <v>0</v>
      </c>
      <c r="G231" s="20">
        <f t="shared" si="197"/>
        <v>0</v>
      </c>
      <c r="H231" s="20">
        <f t="shared" si="197"/>
        <v>0</v>
      </c>
      <c r="I231" s="20">
        <f t="shared" si="197"/>
        <v>0</v>
      </c>
      <c r="J231" s="20">
        <f t="shared" si="197"/>
        <v>0</v>
      </c>
      <c r="K231" s="9">
        <f t="shared" si="197"/>
        <v>0</v>
      </c>
      <c r="L231" s="20">
        <f t="shared" si="197"/>
        <v>0</v>
      </c>
      <c r="M231" s="9">
        <f t="shared" si="197"/>
        <v>0</v>
      </c>
      <c r="N231" s="9">
        <f t="shared" si="197"/>
        <v>0</v>
      </c>
      <c r="O231" s="20">
        <f t="shared" si="197"/>
        <v>0</v>
      </c>
      <c r="P231" s="20">
        <v>0</v>
      </c>
      <c r="Q231" s="20">
        <v>0</v>
      </c>
      <c r="R231" s="20">
        <v>0</v>
      </c>
      <c r="S231" s="20">
        <v>0</v>
      </c>
      <c r="T231" s="20">
        <v>0</v>
      </c>
    </row>
    <row r="232" spans="1:20" ht="16.5" customHeight="1" x14ac:dyDescent="0.25">
      <c r="A232" s="88" t="s">
        <v>71</v>
      </c>
      <c r="B232" s="87" t="s">
        <v>184</v>
      </c>
      <c r="C232" s="25" t="s">
        <v>18</v>
      </c>
      <c r="D232" s="20">
        <f t="shared" si="190"/>
        <v>6249.6977799999995</v>
      </c>
      <c r="E232" s="23">
        <f>SUM(E233:E236)</f>
        <v>0</v>
      </c>
      <c r="F232" s="23">
        <f t="shared" ref="F232:O232" si="200">SUM(F233:F236)</f>
        <v>0</v>
      </c>
      <c r="G232" s="23">
        <f t="shared" si="200"/>
        <v>0</v>
      </c>
      <c r="H232" s="23">
        <f t="shared" si="200"/>
        <v>0</v>
      </c>
      <c r="I232" s="23">
        <f t="shared" si="200"/>
        <v>1619.6000000000001</v>
      </c>
      <c r="J232" s="23">
        <f t="shared" si="200"/>
        <v>1370.9</v>
      </c>
      <c r="K232" s="8">
        <f t="shared" si="200"/>
        <v>1146</v>
      </c>
      <c r="L232" s="23">
        <f t="shared" si="200"/>
        <v>932.62778000000003</v>
      </c>
      <c r="M232" s="8">
        <f t="shared" si="200"/>
        <v>681.61</v>
      </c>
      <c r="N232" s="8">
        <f t="shared" si="200"/>
        <v>498.96</v>
      </c>
      <c r="O232" s="23">
        <f t="shared" si="200"/>
        <v>0</v>
      </c>
      <c r="P232" s="23">
        <v>0</v>
      </c>
      <c r="Q232" s="24">
        <v>0</v>
      </c>
      <c r="R232" s="24">
        <v>0</v>
      </c>
      <c r="S232" s="24">
        <v>0</v>
      </c>
      <c r="T232" s="24">
        <v>0</v>
      </c>
    </row>
    <row r="233" spans="1:20" ht="22.5" x14ac:dyDescent="0.25">
      <c r="A233" s="88"/>
      <c r="B233" s="87"/>
      <c r="C233" s="25" t="s">
        <v>19</v>
      </c>
      <c r="D233" s="20">
        <f t="shared" si="190"/>
        <v>1362.9</v>
      </c>
      <c r="E233" s="23">
        <v>0</v>
      </c>
      <c r="F233" s="23">
        <v>0</v>
      </c>
      <c r="G233" s="23">
        <v>0</v>
      </c>
      <c r="H233" s="23">
        <v>0</v>
      </c>
      <c r="I233" s="23">
        <v>1362.9</v>
      </c>
      <c r="J233" s="23">
        <v>0</v>
      </c>
      <c r="K233" s="23">
        <v>0</v>
      </c>
      <c r="L233" s="23">
        <v>0</v>
      </c>
      <c r="M233" s="8">
        <v>0</v>
      </c>
      <c r="N233" s="8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</row>
    <row r="234" spans="1:20" ht="22.5" x14ac:dyDescent="0.25">
      <c r="A234" s="88"/>
      <c r="B234" s="87"/>
      <c r="C234" s="25" t="s">
        <v>20</v>
      </c>
      <c r="D234" s="20">
        <f t="shared" si="190"/>
        <v>4634.4563899999994</v>
      </c>
      <c r="E234" s="23">
        <f t="shared" ref="E234:H234" si="201">SUM(E235:E238)</f>
        <v>0</v>
      </c>
      <c r="F234" s="23">
        <f t="shared" si="201"/>
        <v>0</v>
      </c>
      <c r="G234" s="23">
        <f t="shared" si="201"/>
        <v>0</v>
      </c>
      <c r="H234" s="23">
        <f t="shared" si="201"/>
        <v>0</v>
      </c>
      <c r="I234" s="23">
        <v>240.5</v>
      </c>
      <c r="J234" s="23">
        <v>1302.4000000000001</v>
      </c>
      <c r="K234" s="8">
        <v>1089</v>
      </c>
      <c r="L234" s="23">
        <v>885.99639000000002</v>
      </c>
      <c r="M234" s="8">
        <v>647.53</v>
      </c>
      <c r="N234" s="8">
        <v>469.03</v>
      </c>
      <c r="O234" s="23">
        <v>0</v>
      </c>
      <c r="P234" s="23">
        <v>0</v>
      </c>
      <c r="Q234" s="24">
        <v>0</v>
      </c>
      <c r="R234" s="24">
        <v>0</v>
      </c>
      <c r="S234" s="24">
        <v>0</v>
      </c>
      <c r="T234" s="24">
        <v>0</v>
      </c>
    </row>
    <row r="235" spans="1:20" ht="22.5" x14ac:dyDescent="0.25">
      <c r="A235" s="88"/>
      <c r="B235" s="87"/>
      <c r="C235" s="25" t="s">
        <v>182</v>
      </c>
      <c r="D235" s="20">
        <f t="shared" si="190"/>
        <v>252.34138999999999</v>
      </c>
      <c r="E235" s="23">
        <f t="shared" ref="E235:H235" si="202">SUM(E236:E239)</f>
        <v>0</v>
      </c>
      <c r="F235" s="23">
        <f t="shared" si="202"/>
        <v>0</v>
      </c>
      <c r="G235" s="23">
        <f t="shared" si="202"/>
        <v>0</v>
      </c>
      <c r="H235" s="23">
        <f t="shared" si="202"/>
        <v>0</v>
      </c>
      <c r="I235" s="23">
        <v>16.2</v>
      </c>
      <c r="J235" s="23">
        <v>68.5</v>
      </c>
      <c r="K235" s="8">
        <v>57</v>
      </c>
      <c r="L235" s="23">
        <v>46.631390000000003</v>
      </c>
      <c r="M235" s="8">
        <v>34.08</v>
      </c>
      <c r="N235" s="8">
        <v>29.93</v>
      </c>
      <c r="O235" s="23">
        <v>0</v>
      </c>
      <c r="P235" s="23">
        <v>0</v>
      </c>
      <c r="Q235" s="24">
        <v>0</v>
      </c>
      <c r="R235" s="24">
        <v>0</v>
      </c>
      <c r="S235" s="24">
        <v>0</v>
      </c>
      <c r="T235" s="24">
        <v>0</v>
      </c>
    </row>
    <row r="236" spans="1:20" ht="22.5" x14ac:dyDescent="0.25">
      <c r="A236" s="88"/>
      <c r="B236" s="87"/>
      <c r="C236" s="25" t="s">
        <v>21</v>
      </c>
      <c r="D236" s="20">
        <f t="shared" si="190"/>
        <v>0</v>
      </c>
      <c r="E236" s="23">
        <v>0</v>
      </c>
      <c r="F236" s="23">
        <v>0</v>
      </c>
      <c r="G236" s="23">
        <v>0</v>
      </c>
      <c r="H236" s="23">
        <v>0</v>
      </c>
      <c r="I236" s="23">
        <v>0</v>
      </c>
      <c r="J236" s="23">
        <v>0</v>
      </c>
      <c r="K236" s="23">
        <v>0</v>
      </c>
      <c r="L236" s="23">
        <v>0</v>
      </c>
      <c r="M236" s="8">
        <v>0</v>
      </c>
      <c r="N236" s="8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</row>
    <row r="237" spans="1:20" ht="18" customHeight="1" x14ac:dyDescent="0.25">
      <c r="A237" s="88" t="s">
        <v>72</v>
      </c>
      <c r="B237" s="87" t="s">
        <v>135</v>
      </c>
      <c r="C237" s="25" t="s">
        <v>18</v>
      </c>
      <c r="D237" s="20">
        <f>E237+F237+G237+H237+I237+J237+K237+L237+M237+N237+O237+P237</f>
        <v>25406.800000000003</v>
      </c>
      <c r="E237" s="23">
        <f>SUM(E238:E241)</f>
        <v>0</v>
      </c>
      <c r="F237" s="23">
        <f t="shared" ref="F237:O237" si="203">SUM(F238:F241)</f>
        <v>0</v>
      </c>
      <c r="G237" s="23">
        <f t="shared" si="203"/>
        <v>0</v>
      </c>
      <c r="H237" s="23">
        <f t="shared" si="203"/>
        <v>0</v>
      </c>
      <c r="I237" s="23">
        <f t="shared" si="203"/>
        <v>0</v>
      </c>
      <c r="J237" s="23">
        <f t="shared" si="203"/>
        <v>25406.800000000003</v>
      </c>
      <c r="K237" s="8">
        <f t="shared" si="203"/>
        <v>0</v>
      </c>
      <c r="L237" s="23">
        <f t="shared" si="203"/>
        <v>0</v>
      </c>
      <c r="M237" s="8">
        <f t="shared" si="203"/>
        <v>0</v>
      </c>
      <c r="N237" s="8">
        <f t="shared" si="203"/>
        <v>0</v>
      </c>
      <c r="O237" s="23">
        <f t="shared" si="203"/>
        <v>0</v>
      </c>
      <c r="P237" s="23">
        <v>0</v>
      </c>
      <c r="Q237" s="24">
        <v>0</v>
      </c>
      <c r="R237" s="24">
        <v>0</v>
      </c>
      <c r="S237" s="24">
        <v>0</v>
      </c>
      <c r="T237" s="24">
        <v>0</v>
      </c>
    </row>
    <row r="238" spans="1:20" ht="22.5" x14ac:dyDescent="0.25">
      <c r="A238" s="88"/>
      <c r="B238" s="87"/>
      <c r="C238" s="25" t="s">
        <v>19</v>
      </c>
      <c r="D238" s="20">
        <f t="shared" ref="D238:D248" si="204">E238+F238+G238+H238+I238+J238+K238+L238+M238+N238+O238+P238</f>
        <v>0</v>
      </c>
      <c r="E238" s="23">
        <v>0</v>
      </c>
      <c r="F238" s="23">
        <v>0</v>
      </c>
      <c r="G238" s="23">
        <v>0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8">
        <v>0</v>
      </c>
      <c r="N238" s="8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</row>
    <row r="239" spans="1:20" ht="22.5" x14ac:dyDescent="0.25">
      <c r="A239" s="88"/>
      <c r="B239" s="87"/>
      <c r="C239" s="25" t="s">
        <v>20</v>
      </c>
      <c r="D239" s="20">
        <f t="shared" si="204"/>
        <v>24136.400000000001</v>
      </c>
      <c r="E239" s="23">
        <v>0</v>
      </c>
      <c r="F239" s="23">
        <v>0</v>
      </c>
      <c r="G239" s="23">
        <v>0</v>
      </c>
      <c r="H239" s="23">
        <v>0</v>
      </c>
      <c r="I239" s="23">
        <v>0</v>
      </c>
      <c r="J239" s="23">
        <v>24136.400000000001</v>
      </c>
      <c r="K239" s="8">
        <f t="shared" ref="K239:T239" si="205">SUM(K240:K243)</f>
        <v>0</v>
      </c>
      <c r="L239" s="23">
        <f t="shared" si="205"/>
        <v>0</v>
      </c>
      <c r="M239" s="8">
        <f t="shared" si="205"/>
        <v>0</v>
      </c>
      <c r="N239" s="8">
        <f t="shared" si="205"/>
        <v>0</v>
      </c>
      <c r="O239" s="8">
        <f t="shared" si="205"/>
        <v>0</v>
      </c>
      <c r="P239" s="8">
        <f t="shared" si="205"/>
        <v>0</v>
      </c>
      <c r="Q239" s="8">
        <f t="shared" si="205"/>
        <v>0</v>
      </c>
      <c r="R239" s="8">
        <f t="shared" si="205"/>
        <v>0</v>
      </c>
      <c r="S239" s="8">
        <f t="shared" si="205"/>
        <v>0</v>
      </c>
      <c r="T239" s="8">
        <f t="shared" si="205"/>
        <v>0</v>
      </c>
    </row>
    <row r="240" spans="1:20" ht="22.5" x14ac:dyDescent="0.25">
      <c r="A240" s="88"/>
      <c r="B240" s="87"/>
      <c r="C240" s="25" t="s">
        <v>182</v>
      </c>
      <c r="D240" s="20">
        <f t="shared" si="204"/>
        <v>1270.4000000000001</v>
      </c>
      <c r="E240" s="23">
        <v>0</v>
      </c>
      <c r="F240" s="23">
        <v>0</v>
      </c>
      <c r="G240" s="23">
        <v>0</v>
      </c>
      <c r="H240" s="23">
        <v>0</v>
      </c>
      <c r="I240" s="23">
        <v>0</v>
      </c>
      <c r="J240" s="23">
        <v>1270.4000000000001</v>
      </c>
      <c r="K240" s="8">
        <f t="shared" ref="K240:T240" si="206">SUM(K241:K244)</f>
        <v>0</v>
      </c>
      <c r="L240" s="23">
        <f t="shared" si="206"/>
        <v>0</v>
      </c>
      <c r="M240" s="8">
        <f t="shared" si="206"/>
        <v>0</v>
      </c>
      <c r="N240" s="8">
        <f t="shared" si="206"/>
        <v>0</v>
      </c>
      <c r="O240" s="8">
        <f t="shared" si="206"/>
        <v>0</v>
      </c>
      <c r="P240" s="8">
        <f t="shared" si="206"/>
        <v>0</v>
      </c>
      <c r="Q240" s="8">
        <f t="shared" si="206"/>
        <v>0</v>
      </c>
      <c r="R240" s="8">
        <f t="shared" si="206"/>
        <v>0</v>
      </c>
      <c r="S240" s="8">
        <f t="shared" si="206"/>
        <v>0</v>
      </c>
      <c r="T240" s="8">
        <f t="shared" si="206"/>
        <v>0</v>
      </c>
    </row>
    <row r="241" spans="1:20" ht="22.5" x14ac:dyDescent="0.25">
      <c r="A241" s="88"/>
      <c r="B241" s="87"/>
      <c r="C241" s="25" t="s">
        <v>21</v>
      </c>
      <c r="D241" s="20">
        <f t="shared" si="204"/>
        <v>0</v>
      </c>
      <c r="E241" s="23">
        <v>0</v>
      </c>
      <c r="F241" s="23">
        <v>0</v>
      </c>
      <c r="G241" s="23">
        <v>0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8">
        <v>0</v>
      </c>
      <c r="N241" s="8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</row>
    <row r="242" spans="1:20" ht="16.5" customHeight="1" x14ac:dyDescent="0.25">
      <c r="A242" s="88" t="s">
        <v>74</v>
      </c>
      <c r="B242" s="87" t="s">
        <v>76</v>
      </c>
      <c r="C242" s="25" t="s">
        <v>18</v>
      </c>
      <c r="D242" s="20">
        <f t="shared" si="204"/>
        <v>738.2</v>
      </c>
      <c r="E242" s="20">
        <f>E247</f>
        <v>0</v>
      </c>
      <c r="F242" s="20">
        <f t="shared" ref="F242:O242" si="207">F247</f>
        <v>0</v>
      </c>
      <c r="G242" s="20">
        <f t="shared" si="207"/>
        <v>0</v>
      </c>
      <c r="H242" s="20">
        <f t="shared" si="207"/>
        <v>0</v>
      </c>
      <c r="I242" s="20">
        <f>I247</f>
        <v>738.2</v>
      </c>
      <c r="J242" s="20">
        <f t="shared" si="207"/>
        <v>0</v>
      </c>
      <c r="K242" s="9">
        <f t="shared" si="207"/>
        <v>0</v>
      </c>
      <c r="L242" s="20">
        <f t="shared" si="207"/>
        <v>0</v>
      </c>
      <c r="M242" s="9">
        <f t="shared" si="207"/>
        <v>0</v>
      </c>
      <c r="N242" s="9">
        <f t="shared" si="207"/>
        <v>0</v>
      </c>
      <c r="O242" s="20">
        <f t="shared" si="207"/>
        <v>0</v>
      </c>
      <c r="P242" s="20">
        <v>0</v>
      </c>
      <c r="Q242" s="21">
        <v>0</v>
      </c>
      <c r="R242" s="21">
        <v>0</v>
      </c>
      <c r="S242" s="21">
        <v>0</v>
      </c>
      <c r="T242" s="21">
        <v>0</v>
      </c>
    </row>
    <row r="243" spans="1:20" ht="22.5" x14ac:dyDescent="0.25">
      <c r="A243" s="88"/>
      <c r="B243" s="87"/>
      <c r="C243" s="25" t="s">
        <v>19</v>
      </c>
      <c r="D243" s="20">
        <f t="shared" si="204"/>
        <v>0</v>
      </c>
      <c r="E243" s="20">
        <f t="shared" ref="E243:O243" si="208">E248</f>
        <v>0</v>
      </c>
      <c r="F243" s="20">
        <f t="shared" si="208"/>
        <v>0</v>
      </c>
      <c r="G243" s="20">
        <f t="shared" si="208"/>
        <v>0</v>
      </c>
      <c r="H243" s="20">
        <f t="shared" si="208"/>
        <v>0</v>
      </c>
      <c r="I243" s="20">
        <f t="shared" si="208"/>
        <v>0</v>
      </c>
      <c r="J243" s="20">
        <f t="shared" si="208"/>
        <v>0</v>
      </c>
      <c r="K243" s="9">
        <f t="shared" si="208"/>
        <v>0</v>
      </c>
      <c r="L243" s="20">
        <f t="shared" si="208"/>
        <v>0</v>
      </c>
      <c r="M243" s="9">
        <f t="shared" si="208"/>
        <v>0</v>
      </c>
      <c r="N243" s="9">
        <f t="shared" si="208"/>
        <v>0</v>
      </c>
      <c r="O243" s="20">
        <f t="shared" si="208"/>
        <v>0</v>
      </c>
      <c r="P243" s="20">
        <v>0</v>
      </c>
      <c r="Q243" s="21">
        <v>0</v>
      </c>
      <c r="R243" s="21">
        <v>0</v>
      </c>
      <c r="S243" s="21">
        <v>0</v>
      </c>
      <c r="T243" s="21">
        <v>0</v>
      </c>
    </row>
    <row r="244" spans="1:20" ht="22.5" x14ac:dyDescent="0.25">
      <c r="A244" s="88"/>
      <c r="B244" s="87"/>
      <c r="C244" s="25" t="s">
        <v>20</v>
      </c>
      <c r="D244" s="20">
        <f t="shared" si="204"/>
        <v>0</v>
      </c>
      <c r="E244" s="20">
        <f t="shared" ref="E244:O244" si="209">E249</f>
        <v>0</v>
      </c>
      <c r="F244" s="20">
        <f t="shared" si="209"/>
        <v>0</v>
      </c>
      <c r="G244" s="20">
        <f t="shared" si="209"/>
        <v>0</v>
      </c>
      <c r="H244" s="20">
        <f t="shared" si="209"/>
        <v>0</v>
      </c>
      <c r="I244" s="20">
        <f t="shared" si="209"/>
        <v>0</v>
      </c>
      <c r="J244" s="20">
        <f t="shared" si="209"/>
        <v>0</v>
      </c>
      <c r="K244" s="9">
        <f t="shared" si="209"/>
        <v>0</v>
      </c>
      <c r="L244" s="20">
        <f t="shared" si="209"/>
        <v>0</v>
      </c>
      <c r="M244" s="9">
        <f t="shared" si="209"/>
        <v>0</v>
      </c>
      <c r="N244" s="9">
        <f t="shared" si="209"/>
        <v>0</v>
      </c>
      <c r="O244" s="20">
        <f t="shared" si="209"/>
        <v>0</v>
      </c>
      <c r="P244" s="20">
        <v>0</v>
      </c>
      <c r="Q244" s="21">
        <v>0</v>
      </c>
      <c r="R244" s="21">
        <v>0</v>
      </c>
      <c r="S244" s="21">
        <v>0</v>
      </c>
      <c r="T244" s="21">
        <v>0</v>
      </c>
    </row>
    <row r="245" spans="1:20" ht="22.5" x14ac:dyDescent="0.25">
      <c r="A245" s="88"/>
      <c r="B245" s="87"/>
      <c r="C245" s="25" t="s">
        <v>182</v>
      </c>
      <c r="D245" s="20">
        <f t="shared" si="204"/>
        <v>738.2</v>
      </c>
      <c r="E245" s="20">
        <f t="shared" ref="E245:O245" si="210">E250</f>
        <v>0</v>
      </c>
      <c r="F245" s="20">
        <f t="shared" si="210"/>
        <v>0</v>
      </c>
      <c r="G245" s="20">
        <f t="shared" si="210"/>
        <v>0</v>
      </c>
      <c r="H245" s="20">
        <f t="shared" si="210"/>
        <v>0</v>
      </c>
      <c r="I245" s="20">
        <f t="shared" si="210"/>
        <v>738.2</v>
      </c>
      <c r="J245" s="20">
        <f t="shared" si="210"/>
        <v>0</v>
      </c>
      <c r="K245" s="9">
        <f t="shared" si="210"/>
        <v>0</v>
      </c>
      <c r="L245" s="20">
        <f t="shared" si="210"/>
        <v>0</v>
      </c>
      <c r="M245" s="9">
        <f t="shared" si="210"/>
        <v>0</v>
      </c>
      <c r="N245" s="9">
        <f t="shared" si="210"/>
        <v>0</v>
      </c>
      <c r="O245" s="20">
        <f t="shared" si="210"/>
        <v>0</v>
      </c>
      <c r="P245" s="20">
        <v>0</v>
      </c>
      <c r="Q245" s="21">
        <v>0</v>
      </c>
      <c r="R245" s="21">
        <v>0</v>
      </c>
      <c r="S245" s="21">
        <v>0</v>
      </c>
      <c r="T245" s="21">
        <v>0</v>
      </c>
    </row>
    <row r="246" spans="1:20" ht="22.5" x14ac:dyDescent="0.25">
      <c r="A246" s="88"/>
      <c r="B246" s="87"/>
      <c r="C246" s="25" t="s">
        <v>21</v>
      </c>
      <c r="D246" s="20">
        <f t="shared" si="204"/>
        <v>0</v>
      </c>
      <c r="E246" s="20">
        <f t="shared" ref="E246:O246" si="211">E251</f>
        <v>0</v>
      </c>
      <c r="F246" s="20">
        <f t="shared" si="211"/>
        <v>0</v>
      </c>
      <c r="G246" s="20">
        <f t="shared" si="211"/>
        <v>0</v>
      </c>
      <c r="H246" s="20">
        <f t="shared" si="211"/>
        <v>0</v>
      </c>
      <c r="I246" s="20">
        <f t="shared" si="211"/>
        <v>0</v>
      </c>
      <c r="J246" s="20">
        <f t="shared" si="211"/>
        <v>0</v>
      </c>
      <c r="K246" s="9">
        <f t="shared" si="211"/>
        <v>0</v>
      </c>
      <c r="L246" s="20">
        <f t="shared" si="211"/>
        <v>0</v>
      </c>
      <c r="M246" s="9">
        <f t="shared" si="211"/>
        <v>0</v>
      </c>
      <c r="N246" s="9">
        <f t="shared" si="211"/>
        <v>0</v>
      </c>
      <c r="O246" s="20">
        <f t="shared" si="211"/>
        <v>0</v>
      </c>
      <c r="P246" s="20">
        <v>0</v>
      </c>
      <c r="Q246" s="21">
        <v>0</v>
      </c>
      <c r="R246" s="21">
        <v>0</v>
      </c>
      <c r="S246" s="21">
        <v>0</v>
      </c>
      <c r="T246" s="21">
        <v>0</v>
      </c>
    </row>
    <row r="247" spans="1:20" ht="20.25" customHeight="1" x14ac:dyDescent="0.25">
      <c r="A247" s="86" t="s">
        <v>75</v>
      </c>
      <c r="B247" s="87" t="s">
        <v>77</v>
      </c>
      <c r="C247" s="25" t="s">
        <v>18</v>
      </c>
      <c r="D247" s="20">
        <f t="shared" si="204"/>
        <v>738.2</v>
      </c>
      <c r="E247" s="23">
        <f>SUM(E248:E251)</f>
        <v>0</v>
      </c>
      <c r="F247" s="23">
        <v>0</v>
      </c>
      <c r="G247" s="23">
        <f t="shared" ref="G247:O247" si="212">SUM(G248:G251)</f>
        <v>0</v>
      </c>
      <c r="H247" s="23">
        <f t="shared" si="212"/>
        <v>0</v>
      </c>
      <c r="I247" s="23">
        <f>SUM(I248:I251)</f>
        <v>738.2</v>
      </c>
      <c r="J247" s="23">
        <f t="shared" si="212"/>
        <v>0</v>
      </c>
      <c r="K247" s="8">
        <f t="shared" si="212"/>
        <v>0</v>
      </c>
      <c r="L247" s="23">
        <f t="shared" si="212"/>
        <v>0</v>
      </c>
      <c r="M247" s="8">
        <f t="shared" si="212"/>
        <v>0</v>
      </c>
      <c r="N247" s="8">
        <f t="shared" si="212"/>
        <v>0</v>
      </c>
      <c r="O247" s="23">
        <f t="shared" si="212"/>
        <v>0</v>
      </c>
      <c r="P247" s="23">
        <v>0</v>
      </c>
      <c r="Q247" s="24">
        <v>0</v>
      </c>
      <c r="R247" s="24">
        <v>0</v>
      </c>
      <c r="S247" s="24">
        <v>0</v>
      </c>
      <c r="T247" s="24">
        <v>0</v>
      </c>
    </row>
    <row r="248" spans="1:20" ht="22.5" x14ac:dyDescent="0.25">
      <c r="A248" s="86"/>
      <c r="B248" s="87"/>
      <c r="C248" s="25" t="s">
        <v>19</v>
      </c>
      <c r="D248" s="20">
        <f t="shared" si="204"/>
        <v>0</v>
      </c>
      <c r="E248" s="23">
        <v>0</v>
      </c>
      <c r="F248" s="23">
        <v>0</v>
      </c>
      <c r="G248" s="23">
        <v>0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8">
        <v>0</v>
      </c>
      <c r="N248" s="8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</row>
    <row r="249" spans="1:20" ht="22.5" x14ac:dyDescent="0.25">
      <c r="A249" s="86"/>
      <c r="B249" s="87"/>
      <c r="C249" s="25" t="s">
        <v>20</v>
      </c>
      <c r="D249" s="23">
        <f t="shared" ref="D249:D251" si="213">E249+F249+G249+H249+I249+J249+K249+L249+M249+N249+O249</f>
        <v>0</v>
      </c>
      <c r="E249" s="23">
        <v>0</v>
      </c>
      <c r="F249" s="23">
        <v>0</v>
      </c>
      <c r="G249" s="23">
        <v>0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8">
        <v>0</v>
      </c>
      <c r="N249" s="8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</row>
    <row r="250" spans="1:20" ht="22.5" x14ac:dyDescent="0.25">
      <c r="A250" s="86"/>
      <c r="B250" s="87"/>
      <c r="C250" s="25" t="s">
        <v>182</v>
      </c>
      <c r="D250" s="23">
        <f t="shared" si="213"/>
        <v>738.2</v>
      </c>
      <c r="E250" s="23">
        <v>0</v>
      </c>
      <c r="F250" s="23">
        <v>0</v>
      </c>
      <c r="G250" s="23">
        <v>0</v>
      </c>
      <c r="H250" s="23">
        <v>0</v>
      </c>
      <c r="I250" s="23">
        <v>738.2</v>
      </c>
      <c r="J250" s="23">
        <f t="shared" ref="J250:T250" si="214">SUM(J251:J254)</f>
        <v>0</v>
      </c>
      <c r="K250" s="23">
        <f t="shared" si="214"/>
        <v>0</v>
      </c>
      <c r="L250" s="23">
        <f t="shared" si="214"/>
        <v>0</v>
      </c>
      <c r="M250" s="8">
        <f t="shared" si="214"/>
        <v>0</v>
      </c>
      <c r="N250" s="8">
        <f t="shared" si="214"/>
        <v>0</v>
      </c>
      <c r="O250" s="23">
        <f t="shared" si="214"/>
        <v>0</v>
      </c>
      <c r="P250" s="23">
        <f t="shared" si="214"/>
        <v>0</v>
      </c>
      <c r="Q250" s="23">
        <f t="shared" si="214"/>
        <v>0</v>
      </c>
      <c r="R250" s="23">
        <f t="shared" si="214"/>
        <v>0</v>
      </c>
      <c r="S250" s="23">
        <f t="shared" si="214"/>
        <v>0</v>
      </c>
      <c r="T250" s="23">
        <f t="shared" si="214"/>
        <v>0</v>
      </c>
    </row>
    <row r="251" spans="1:20" ht="22.5" x14ac:dyDescent="0.25">
      <c r="A251" s="86"/>
      <c r="B251" s="87"/>
      <c r="C251" s="25" t="s">
        <v>21</v>
      </c>
      <c r="D251" s="23">
        <f t="shared" si="213"/>
        <v>0</v>
      </c>
      <c r="E251" s="23">
        <v>0</v>
      </c>
      <c r="F251" s="23">
        <v>0</v>
      </c>
      <c r="G251" s="23">
        <v>0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8">
        <v>0</v>
      </c>
      <c r="N251" s="8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</row>
  </sheetData>
  <mergeCells count="104">
    <mergeCell ref="A207:A211"/>
    <mergeCell ref="B207:B211"/>
    <mergeCell ref="A162:A166"/>
    <mergeCell ref="A107:A111"/>
    <mergeCell ref="B107:B111"/>
    <mergeCell ref="A132:A136"/>
    <mergeCell ref="A17:A21"/>
    <mergeCell ref="A47:A51"/>
    <mergeCell ref="B47:B51"/>
    <mergeCell ref="A202:A206"/>
    <mergeCell ref="B202:B206"/>
    <mergeCell ref="A192:A196"/>
    <mergeCell ref="B192:B196"/>
    <mergeCell ref="B162:B166"/>
    <mergeCell ref="A142:A146"/>
    <mergeCell ref="B142:B146"/>
    <mergeCell ref="A167:A171"/>
    <mergeCell ref="B172:B176"/>
    <mergeCell ref="A117:A121"/>
    <mergeCell ref="B117:B121"/>
    <mergeCell ref="A147:A151"/>
    <mergeCell ref="B147:B151"/>
    <mergeCell ref="A67:A71"/>
    <mergeCell ref="C9:C10"/>
    <mergeCell ref="A12:A16"/>
    <mergeCell ref="B12:B16"/>
    <mergeCell ref="A102:A106"/>
    <mergeCell ref="B127:B131"/>
    <mergeCell ref="B132:B136"/>
    <mergeCell ref="B197:B201"/>
    <mergeCell ref="A187:A191"/>
    <mergeCell ref="B187:B191"/>
    <mergeCell ref="A177:A181"/>
    <mergeCell ref="A157:A161"/>
    <mergeCell ref="B157:B161"/>
    <mergeCell ref="A152:A156"/>
    <mergeCell ref="A172:A176"/>
    <mergeCell ref="A197:A201"/>
    <mergeCell ref="A52:A56"/>
    <mergeCell ref="B52:B56"/>
    <mergeCell ref="Q3:T3"/>
    <mergeCell ref="Q4:T4"/>
    <mergeCell ref="Q5:T5"/>
    <mergeCell ref="A7:T7"/>
    <mergeCell ref="D9:T9"/>
    <mergeCell ref="A182:A186"/>
    <mergeCell ref="B182:B186"/>
    <mergeCell ref="A57:A61"/>
    <mergeCell ref="B57:B61"/>
    <mergeCell ref="A32:A36"/>
    <mergeCell ref="B32:B36"/>
    <mergeCell ref="A37:A41"/>
    <mergeCell ref="B37:B41"/>
    <mergeCell ref="B67:B71"/>
    <mergeCell ref="A72:A76"/>
    <mergeCell ref="B72:B76"/>
    <mergeCell ref="A27:A31"/>
    <mergeCell ref="B27:B31"/>
    <mergeCell ref="A97:A101"/>
    <mergeCell ref="B97:B101"/>
    <mergeCell ref="B152:B156"/>
    <mergeCell ref="B167:B171"/>
    <mergeCell ref="B177:B181"/>
    <mergeCell ref="B9:B10"/>
    <mergeCell ref="Q2:T2"/>
    <mergeCell ref="A122:A126"/>
    <mergeCell ref="B122:B126"/>
    <mergeCell ref="A137:A141"/>
    <mergeCell ref="B137:B141"/>
    <mergeCell ref="A82:A86"/>
    <mergeCell ref="B82:B86"/>
    <mergeCell ref="A87:A91"/>
    <mergeCell ref="B87:B91"/>
    <mergeCell ref="A92:A96"/>
    <mergeCell ref="A42:A46"/>
    <mergeCell ref="B42:B46"/>
    <mergeCell ref="A62:A66"/>
    <mergeCell ref="B62:B66"/>
    <mergeCell ref="B92:B96"/>
    <mergeCell ref="A112:A116"/>
    <mergeCell ref="B112:B116"/>
    <mergeCell ref="B102:B106"/>
    <mergeCell ref="A127:A131"/>
    <mergeCell ref="B17:B21"/>
    <mergeCell ref="A22:A26"/>
    <mergeCell ref="B22:B26"/>
    <mergeCell ref="A77:A81"/>
    <mergeCell ref="B77:B81"/>
    <mergeCell ref="A247:A251"/>
    <mergeCell ref="B247:B251"/>
    <mergeCell ref="A237:A241"/>
    <mergeCell ref="B237:B241"/>
    <mergeCell ref="B212:B216"/>
    <mergeCell ref="A217:A221"/>
    <mergeCell ref="B217:B221"/>
    <mergeCell ref="A222:A226"/>
    <mergeCell ref="B222:B226"/>
    <mergeCell ref="A242:A246"/>
    <mergeCell ref="B242:B246"/>
    <mergeCell ref="A227:A231"/>
    <mergeCell ref="B227:B231"/>
    <mergeCell ref="A232:A236"/>
    <mergeCell ref="B232:B236"/>
    <mergeCell ref="A212:A216"/>
  </mergeCells>
  <pageMargins left="0.39370078740157483" right="0.39370078740157483" top="0.78740157480314965" bottom="0.39370078740157483" header="0.11811023622047245" footer="0.11811023622047245"/>
  <pageSetup paperSize="9" scale="55" fitToWidth="0" orientation="landscape" r:id="rId1"/>
  <rowBreaks count="6" manualBreakCount="6">
    <brk id="41" max="19" man="1"/>
    <brk id="81" max="19" man="1"/>
    <brk id="121" max="19" man="1"/>
    <brk id="161" max="19" man="1"/>
    <brk id="191" max="19" man="1"/>
    <brk id="226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'приложение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2024-12-12T07:50:03Z</dcterms:modified>
</cp:coreProperties>
</file>