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Директор\Desktop\МУНИЦИПАЛЬНАЯ ПРОГРАММА\Изменения в муниципальную программу 2023 август ЦБС и Музей\"/>
    </mc:Choice>
  </mc:AlternateContent>
  <bookViews>
    <workbookView xWindow="0" yWindow="0" windowWidth="28800" windowHeight="12435" activeTab="2"/>
  </bookViews>
  <sheets>
    <sheet name="приложение 1 " sheetId="5" r:id="rId1"/>
    <sheet name="приложение 3" sheetId="2" r:id="rId2"/>
    <sheet name="приложение 4" sheetId="3" r:id="rId3"/>
    <sheet name="приложение 6" sheetId="7" r:id="rId4"/>
  </sheets>
  <calcPr calcId="152511"/>
</workbook>
</file>

<file path=xl/calcChain.xml><?xml version="1.0" encoding="utf-8"?>
<calcChain xmlns="http://schemas.openxmlformats.org/spreadsheetml/2006/main">
  <c r="M187" i="3" l="1"/>
  <c r="O52" i="2"/>
  <c r="O13" i="2"/>
  <c r="P11" i="2"/>
  <c r="Q11" i="2"/>
  <c r="O12" i="2"/>
  <c r="M9" i="3" l="1"/>
  <c r="O41" i="2"/>
  <c r="O40" i="2" s="1"/>
  <c r="O15" i="2"/>
  <c r="M126" i="3" l="1"/>
  <c r="O46" i="2" l="1"/>
  <c r="M162" i="3"/>
  <c r="M159" i="3" s="1"/>
  <c r="M22" i="3"/>
  <c r="M131" i="3"/>
  <c r="O55" i="2" l="1"/>
  <c r="M132" i="3" l="1"/>
  <c r="N131" i="3"/>
  <c r="N126" i="3"/>
  <c r="M164" i="3"/>
  <c r="M129" i="3" l="1"/>
  <c r="M127" i="3"/>
  <c r="K51" i="7"/>
  <c r="M124" i="3" l="1"/>
  <c r="M10" i="3"/>
  <c r="P9" i="2"/>
  <c r="Q9" i="2"/>
  <c r="P12" i="2"/>
  <c r="Q12" i="2"/>
  <c r="P10" i="2"/>
  <c r="Q10" i="2"/>
  <c r="O10" i="2"/>
  <c r="Q34" i="5" l="1"/>
  <c r="Q15" i="2" l="1"/>
  <c r="P15" i="2"/>
  <c r="O34" i="2"/>
  <c r="Q38" i="2"/>
  <c r="P38" i="2"/>
  <c r="P34" i="2" s="1"/>
  <c r="O38" i="2"/>
  <c r="Q41" i="2"/>
  <c r="P41" i="2"/>
  <c r="Q55" i="2"/>
  <c r="P55" i="2"/>
  <c r="Q70" i="2"/>
  <c r="P70" i="2"/>
  <c r="O70" i="2"/>
  <c r="O78" i="2"/>
  <c r="Q79" i="2"/>
  <c r="P79" i="2"/>
  <c r="O79" i="2"/>
  <c r="Q82" i="2"/>
  <c r="P82" i="2"/>
  <c r="O82" i="2"/>
  <c r="O85" i="2"/>
  <c r="O88" i="2"/>
  <c r="O89" i="2"/>
  <c r="O91" i="2"/>
  <c r="Q34" i="2"/>
  <c r="O14" i="2"/>
  <c r="M14" i="3"/>
  <c r="M107" i="3"/>
  <c r="E119" i="3"/>
  <c r="F119" i="3"/>
  <c r="G119" i="3"/>
  <c r="H119" i="3"/>
  <c r="J119" i="3"/>
  <c r="K119" i="3"/>
  <c r="L119" i="3"/>
  <c r="M119" i="3"/>
  <c r="N119" i="3"/>
  <c r="O119" i="3"/>
  <c r="D120" i="3"/>
  <c r="D121" i="3"/>
  <c r="D122" i="3"/>
  <c r="D123" i="3"/>
  <c r="M20" i="3"/>
  <c r="O54" i="2" l="1"/>
  <c r="O53" i="2" s="1"/>
  <c r="D119" i="3"/>
  <c r="O73" i="2"/>
  <c r="M291" i="3" l="1"/>
  <c r="M304" i="3"/>
  <c r="D158" i="3"/>
  <c r="D157" i="3"/>
  <c r="D156" i="3"/>
  <c r="D155" i="3"/>
  <c r="O154" i="3"/>
  <c r="N154" i="3"/>
  <c r="M154" i="3"/>
  <c r="L154" i="3"/>
  <c r="K154" i="3"/>
  <c r="J154" i="3"/>
  <c r="I154" i="3"/>
  <c r="H154" i="3"/>
  <c r="G154" i="3"/>
  <c r="F154" i="3"/>
  <c r="D154" i="3" s="1"/>
  <c r="E154" i="3"/>
  <c r="O132" i="3" l="1"/>
  <c r="N132" i="3"/>
  <c r="N40" i="2" l="1"/>
  <c r="M186" i="3" l="1"/>
  <c r="O193" i="3"/>
  <c r="H193" i="3" s="1"/>
  <c r="N193" i="3"/>
  <c r="G193" i="3" s="1"/>
  <c r="M193" i="3"/>
  <c r="F193" i="3" s="1"/>
  <c r="L193" i="3"/>
  <c r="E193" i="3" s="1"/>
  <c r="J193" i="3"/>
  <c r="I193" i="3"/>
  <c r="D193" i="3"/>
  <c r="O192" i="3"/>
  <c r="O187" i="3" s="1"/>
  <c r="O184" i="3" s="1"/>
  <c r="N192" i="3"/>
  <c r="N187" i="3" s="1"/>
  <c r="N184" i="3" s="1"/>
  <c r="L192" i="3"/>
  <c r="E192" i="3" s="1"/>
  <c r="J192" i="3"/>
  <c r="I192" i="3"/>
  <c r="G192" i="3"/>
  <c r="F192" i="3"/>
  <c r="D192" i="3"/>
  <c r="D187" i="3" s="1"/>
  <c r="D184" i="3" s="1"/>
  <c r="O191" i="3"/>
  <c r="H191" i="3" s="1"/>
  <c r="N191" i="3"/>
  <c r="G191" i="3" s="1"/>
  <c r="L191" i="3"/>
  <c r="J191" i="3"/>
  <c r="I191" i="3"/>
  <c r="F191" i="3"/>
  <c r="E191" i="3"/>
  <c r="D191" i="3"/>
  <c r="O190" i="3"/>
  <c r="H190" i="3" s="1"/>
  <c r="N190" i="3"/>
  <c r="M190" i="3"/>
  <c r="L190" i="3"/>
  <c r="E190" i="3" s="1"/>
  <c r="J190" i="3"/>
  <c r="I190" i="3"/>
  <c r="G190" i="3"/>
  <c r="D190" i="3"/>
  <c r="O189" i="3"/>
  <c r="H189" i="3" s="1"/>
  <c r="N189" i="3"/>
  <c r="G189" i="3" s="1"/>
  <c r="L189" i="3"/>
  <c r="E189" i="3" s="1"/>
  <c r="K189" i="3"/>
  <c r="D189" i="3" s="1"/>
  <c r="J189" i="3"/>
  <c r="I189" i="3"/>
  <c r="L187" i="3"/>
  <c r="L184" i="3" s="1"/>
  <c r="K187" i="3"/>
  <c r="K184" i="3" s="1"/>
  <c r="L361" i="3"/>
  <c r="L346" i="3" s="1"/>
  <c r="L219" i="3"/>
  <c r="L290" i="3"/>
  <c r="L291" i="3"/>
  <c r="L132" i="3"/>
  <c r="L164" i="3"/>
  <c r="O51" i="2"/>
  <c r="O39" i="2" s="1"/>
  <c r="O11" i="2" s="1"/>
  <c r="O9" i="2" s="1"/>
  <c r="G51" i="2"/>
  <c r="H51" i="2"/>
  <c r="I51" i="2"/>
  <c r="J51" i="2"/>
  <c r="K51" i="2"/>
  <c r="L51" i="2"/>
  <c r="M51" i="2"/>
  <c r="N51" i="2"/>
  <c r="P51" i="2"/>
  <c r="Q51" i="2"/>
  <c r="F51" i="2"/>
  <c r="F190" i="3" l="1"/>
  <c r="M189" i="3"/>
  <c r="F189" i="3" s="1"/>
  <c r="M184" i="3"/>
  <c r="H192" i="3"/>
  <c r="N317" i="3"/>
  <c r="M317" i="3"/>
  <c r="N15" i="3"/>
  <c r="O15" i="3"/>
  <c r="Q40" i="2"/>
  <c r="P40" i="2"/>
  <c r="N362" i="3" l="1"/>
  <c r="N363" i="3"/>
  <c r="M362" i="3"/>
  <c r="L362" i="3"/>
  <c r="K362" i="3"/>
  <c r="O362" i="3"/>
  <c r="N12" i="2"/>
  <c r="M88" i="2"/>
  <c r="N88" i="2"/>
  <c r="F362" i="3"/>
  <c r="G362" i="3"/>
  <c r="H362" i="3"/>
  <c r="I362" i="3"/>
  <c r="J362" i="3"/>
  <c r="E363" i="3"/>
  <c r="E362" i="3"/>
  <c r="E361" i="3"/>
  <c r="F360" i="3"/>
  <c r="G360" i="3"/>
  <c r="H360" i="3"/>
  <c r="I360" i="3"/>
  <c r="J360" i="3"/>
  <c r="K360" i="3"/>
  <c r="L360" i="3"/>
  <c r="M360" i="3"/>
  <c r="N360" i="3"/>
  <c r="O360" i="3"/>
  <c r="E360" i="3"/>
  <c r="E374" i="3"/>
  <c r="F374" i="3"/>
  <c r="G374" i="3"/>
  <c r="H374" i="3"/>
  <c r="I374" i="3"/>
  <c r="J374" i="3"/>
  <c r="K374" i="3"/>
  <c r="L374" i="3"/>
  <c r="M374" i="3"/>
  <c r="N374" i="3"/>
  <c r="O374" i="3"/>
  <c r="D377" i="3"/>
  <c r="D374" i="3" s="1"/>
  <c r="K364" i="3"/>
  <c r="Q89" i="2"/>
  <c r="P89" i="2" s="1"/>
  <c r="L89" i="2" s="1"/>
  <c r="K89" i="2" s="1"/>
  <c r="J89" i="2" s="1"/>
  <c r="I89" i="2" s="1"/>
  <c r="H89" i="2" s="1"/>
  <c r="G89" i="2" s="1"/>
  <c r="F89" i="2" s="1"/>
  <c r="I337" i="3"/>
  <c r="I332" i="3" s="1"/>
  <c r="E332" i="3"/>
  <c r="F332" i="3"/>
  <c r="G332" i="3"/>
  <c r="H332" i="3"/>
  <c r="J332" i="3"/>
  <c r="K332" i="3"/>
  <c r="L332" i="3"/>
  <c r="M332" i="3"/>
  <c r="N332" i="3"/>
  <c r="O332" i="3"/>
  <c r="E331" i="3"/>
  <c r="F331" i="3"/>
  <c r="G331" i="3"/>
  <c r="H331" i="3"/>
  <c r="I331" i="3"/>
  <c r="J331" i="3"/>
  <c r="K331" i="3"/>
  <c r="L331" i="3"/>
  <c r="M331" i="3"/>
  <c r="N331" i="3"/>
  <c r="O331" i="3"/>
  <c r="E330" i="3"/>
  <c r="F330" i="3"/>
  <c r="G330" i="3"/>
  <c r="H330" i="3"/>
  <c r="I330" i="3"/>
  <c r="J330" i="3"/>
  <c r="K330" i="3"/>
  <c r="L330" i="3"/>
  <c r="M330" i="3"/>
  <c r="N330" i="3"/>
  <c r="O330" i="3"/>
  <c r="D338" i="3"/>
  <c r="D336" i="3"/>
  <c r="D335" i="3"/>
  <c r="O334" i="3"/>
  <c r="N334" i="3"/>
  <c r="M334" i="3"/>
  <c r="K334" i="3"/>
  <c r="J334" i="3"/>
  <c r="H334" i="3"/>
  <c r="G334" i="3"/>
  <c r="F334" i="3"/>
  <c r="E334" i="3"/>
  <c r="F200" i="3"/>
  <c r="G200" i="3"/>
  <c r="H200" i="3"/>
  <c r="I200" i="3"/>
  <c r="J200" i="3"/>
  <c r="K200" i="3"/>
  <c r="L200" i="3"/>
  <c r="L195" i="3" s="1"/>
  <c r="M200" i="3"/>
  <c r="N200" i="3"/>
  <c r="O200" i="3"/>
  <c r="I201" i="3"/>
  <c r="J201" i="3"/>
  <c r="K201" i="3"/>
  <c r="L201" i="3"/>
  <c r="L196" i="3" s="1"/>
  <c r="M201" i="3"/>
  <c r="M196" i="3" s="1"/>
  <c r="N201" i="3"/>
  <c r="O201" i="3"/>
  <c r="O196" i="3" s="1"/>
  <c r="F202" i="3"/>
  <c r="G202" i="3"/>
  <c r="H202" i="3"/>
  <c r="I202" i="3"/>
  <c r="J202" i="3"/>
  <c r="K202" i="3"/>
  <c r="K197" i="3" s="1"/>
  <c r="M202" i="3"/>
  <c r="M197" i="3" s="1"/>
  <c r="N202" i="3"/>
  <c r="N197" i="3" s="1"/>
  <c r="O202" i="3"/>
  <c r="O197" i="3" s="1"/>
  <c r="E200" i="3"/>
  <c r="E201" i="3"/>
  <c r="E202" i="3"/>
  <c r="G73" i="2"/>
  <c r="H73" i="2"/>
  <c r="I73" i="2"/>
  <c r="J73" i="2"/>
  <c r="K73" i="2"/>
  <c r="L73" i="2"/>
  <c r="M73" i="2"/>
  <c r="N73" i="2"/>
  <c r="P73" i="2"/>
  <c r="Q73" i="2"/>
  <c r="F73" i="2"/>
  <c r="F289" i="3"/>
  <c r="G289" i="3"/>
  <c r="H289" i="3"/>
  <c r="I289" i="3"/>
  <c r="J289" i="3"/>
  <c r="L293" i="3"/>
  <c r="M293" i="3"/>
  <c r="N293" i="3"/>
  <c r="O293" i="3"/>
  <c r="L292" i="3"/>
  <c r="L289" i="3" s="1"/>
  <c r="M292" i="3"/>
  <c r="N292" i="3"/>
  <c r="O292" i="3"/>
  <c r="N291" i="3"/>
  <c r="O291" i="3"/>
  <c r="M290" i="3"/>
  <c r="M289" i="3" s="1"/>
  <c r="N290" i="3"/>
  <c r="O290" i="3"/>
  <c r="K290" i="3"/>
  <c r="K293" i="3"/>
  <c r="K292" i="3"/>
  <c r="K291" i="3"/>
  <c r="E289" i="3"/>
  <c r="D298" i="3"/>
  <c r="D297" i="3"/>
  <c r="D296" i="3"/>
  <c r="D295" i="3"/>
  <c r="L294" i="3"/>
  <c r="K294" i="3"/>
  <c r="L274" i="3"/>
  <c r="D288" i="3"/>
  <c r="D287" i="3"/>
  <c r="D286" i="3"/>
  <c r="D285" i="3"/>
  <c r="N284" i="3"/>
  <c r="K284" i="3"/>
  <c r="D283" i="3"/>
  <c r="D282" i="3"/>
  <c r="D281" i="3"/>
  <c r="D280" i="3"/>
  <c r="K279" i="3"/>
  <c r="D279" i="3" s="1"/>
  <c r="D278" i="3"/>
  <c r="D277" i="3"/>
  <c r="D276" i="3"/>
  <c r="D275" i="3"/>
  <c r="K274" i="3"/>
  <c r="J274" i="3"/>
  <c r="F70" i="2"/>
  <c r="D273" i="3"/>
  <c r="D272" i="3"/>
  <c r="D271" i="3"/>
  <c r="D270" i="3"/>
  <c r="L269" i="3"/>
  <c r="K269" i="3"/>
  <c r="J269" i="3"/>
  <c r="D268" i="3"/>
  <c r="D267" i="3"/>
  <c r="D266" i="3"/>
  <c r="D265" i="3"/>
  <c r="K264" i="3"/>
  <c r="J264" i="3"/>
  <c r="D263" i="3"/>
  <c r="D262" i="3"/>
  <c r="D261" i="3"/>
  <c r="D260" i="3"/>
  <c r="J259" i="3"/>
  <c r="I259" i="3"/>
  <c r="D258" i="3"/>
  <c r="D257" i="3"/>
  <c r="D256" i="3"/>
  <c r="D255" i="3"/>
  <c r="D254" i="3"/>
  <c r="D253" i="3"/>
  <c r="D252" i="3"/>
  <c r="D251" i="3"/>
  <c r="D250" i="3"/>
  <c r="K249" i="3"/>
  <c r="D249" i="3" s="1"/>
  <c r="D248" i="3"/>
  <c r="D247" i="3"/>
  <c r="D246" i="3"/>
  <c r="D245" i="3"/>
  <c r="O244" i="3"/>
  <c r="N244" i="3"/>
  <c r="M244" i="3"/>
  <c r="L244" i="3"/>
  <c r="K244" i="3"/>
  <c r="J244" i="3"/>
  <c r="I244" i="3"/>
  <c r="H244" i="3"/>
  <c r="G244" i="3"/>
  <c r="F244" i="3"/>
  <c r="E244" i="3"/>
  <c r="D243" i="3"/>
  <c r="D242" i="3"/>
  <c r="D241" i="3"/>
  <c r="D240" i="3"/>
  <c r="D239" i="3"/>
  <c r="D238" i="3"/>
  <c r="D237" i="3"/>
  <c r="D236" i="3"/>
  <c r="D235" i="3"/>
  <c r="D234" i="3"/>
  <c r="D233" i="3"/>
  <c r="D232" i="3"/>
  <c r="D231" i="3"/>
  <c r="D230" i="3"/>
  <c r="D229" i="3"/>
  <c r="D228" i="3"/>
  <c r="D227" i="3"/>
  <c r="D226" i="3"/>
  <c r="D225" i="3"/>
  <c r="D224" i="3"/>
  <c r="D223" i="3"/>
  <c r="D222" i="3"/>
  <c r="D221" i="3"/>
  <c r="D220" i="3"/>
  <c r="K219" i="3"/>
  <c r="D218" i="3"/>
  <c r="D217" i="3"/>
  <c r="D216" i="3"/>
  <c r="D215" i="3"/>
  <c r="K214" i="3"/>
  <c r="D214" i="3" s="1"/>
  <c r="L40" i="2"/>
  <c r="M40" i="2"/>
  <c r="K40" i="2"/>
  <c r="N14" i="2"/>
  <c r="P14" i="2"/>
  <c r="Q14" i="2"/>
  <c r="M14" i="2"/>
  <c r="L14" i="2"/>
  <c r="J55" i="3"/>
  <c r="J20" i="3"/>
  <c r="J15" i="3" s="1"/>
  <c r="J19" i="3"/>
  <c r="J14" i="3" s="1"/>
  <c r="E96" i="3"/>
  <c r="F96" i="3"/>
  <c r="G96" i="3"/>
  <c r="H96" i="3"/>
  <c r="I96" i="3"/>
  <c r="J96" i="3"/>
  <c r="K96" i="3"/>
  <c r="L96" i="3"/>
  <c r="M96" i="3"/>
  <c r="N96" i="3"/>
  <c r="O96" i="3"/>
  <c r="D96" i="3"/>
  <c r="J92" i="3"/>
  <c r="D92" i="3"/>
  <c r="O92" i="3"/>
  <c r="N92" i="3"/>
  <c r="M92" i="3"/>
  <c r="L92" i="3"/>
  <c r="K92" i="3"/>
  <c r="I92" i="3"/>
  <c r="H92" i="3"/>
  <c r="G92" i="3"/>
  <c r="F92" i="3"/>
  <c r="E92" i="3"/>
  <c r="K100" i="3"/>
  <c r="D100" i="3" s="1"/>
  <c r="D101" i="3"/>
  <c r="D102" i="3"/>
  <c r="D103" i="3"/>
  <c r="E88" i="3"/>
  <c r="F88" i="3"/>
  <c r="G88" i="3"/>
  <c r="H88" i="3"/>
  <c r="I88" i="3"/>
  <c r="J88" i="3"/>
  <c r="K88" i="3"/>
  <c r="L88" i="3"/>
  <c r="M88" i="3"/>
  <c r="N88" i="3"/>
  <c r="O88" i="3"/>
  <c r="D88" i="3"/>
  <c r="D383" i="3"/>
  <c r="D382" i="3"/>
  <c r="D381" i="3"/>
  <c r="D380" i="3"/>
  <c r="J379" i="3"/>
  <c r="N195" i="3" l="1"/>
  <c r="K196" i="3"/>
  <c r="N289" i="3"/>
  <c r="I334" i="3"/>
  <c r="D334" i="3" s="1"/>
  <c r="D360" i="3"/>
  <c r="D337" i="3"/>
  <c r="D284" i="3"/>
  <c r="E199" i="3"/>
  <c r="K289" i="3"/>
  <c r="D292" i="3"/>
  <c r="D293" i="3"/>
  <c r="D291" i="3"/>
  <c r="O195" i="3"/>
  <c r="O194" i="3" s="1"/>
  <c r="N196" i="3"/>
  <c r="N194" i="3" s="1"/>
  <c r="D294" i="3"/>
  <c r="M195" i="3"/>
  <c r="M194" i="3" s="1"/>
  <c r="O289" i="3"/>
  <c r="D244" i="3"/>
  <c r="D269" i="3"/>
  <c r="D290" i="3"/>
  <c r="K195" i="3"/>
  <c r="K194" i="3" s="1"/>
  <c r="D274" i="3"/>
  <c r="D264" i="3"/>
  <c r="D219" i="3"/>
  <c r="D259" i="3"/>
  <c r="N22" i="3"/>
  <c r="E20" i="3"/>
  <c r="E15" i="3" s="1"/>
  <c r="J132" i="3"/>
  <c r="J18" i="3"/>
  <c r="I20" i="3"/>
  <c r="I15" i="3" s="1"/>
  <c r="I19" i="3"/>
  <c r="I18" i="3"/>
  <c r="H20" i="3"/>
  <c r="H15" i="3" s="1"/>
  <c r="H19" i="3"/>
  <c r="H18" i="3"/>
  <c r="G18" i="3"/>
  <c r="G19" i="3"/>
  <c r="G20" i="3"/>
  <c r="G15" i="3" s="1"/>
  <c r="F19" i="3"/>
  <c r="F18" i="3"/>
  <c r="F20" i="3"/>
  <c r="F15" i="3" s="1"/>
  <c r="E19" i="3"/>
  <c r="E14" i="3" s="1"/>
  <c r="E18" i="3"/>
  <c r="E13" i="3" s="1"/>
  <c r="L20" i="3"/>
  <c r="L15" i="3" s="1"/>
  <c r="K20" i="3"/>
  <c r="K15" i="3" s="1"/>
  <c r="L22" i="3"/>
  <c r="O22" i="3"/>
  <c r="K312" i="3"/>
  <c r="L9" i="3"/>
  <c r="O19" i="3"/>
  <c r="O18" i="3"/>
  <c r="N19" i="3"/>
  <c r="N18" i="3"/>
  <c r="M19" i="3"/>
  <c r="M18" i="3"/>
  <c r="M13" i="3" s="1"/>
  <c r="L19" i="3"/>
  <c r="L18" i="3"/>
  <c r="K18" i="3"/>
  <c r="O379" i="3"/>
  <c r="N379" i="3"/>
  <c r="M379" i="3"/>
  <c r="N384" i="3"/>
  <c r="O384" i="3"/>
  <c r="M384" i="3"/>
  <c r="L364" i="3"/>
  <c r="L369" i="3"/>
  <c r="L125" i="3"/>
  <c r="M125" i="3"/>
  <c r="N125" i="3"/>
  <c r="O125" i="3"/>
  <c r="K125" i="3"/>
  <c r="K177" i="3"/>
  <c r="K174" i="3" s="1"/>
  <c r="L162" i="3"/>
  <c r="K162" i="3"/>
  <c r="D168" i="3"/>
  <c r="D167" i="3"/>
  <c r="D166" i="3"/>
  <c r="D165" i="3"/>
  <c r="K164" i="3"/>
  <c r="D164" i="3" s="1"/>
  <c r="L92" i="2"/>
  <c r="K92" i="2"/>
  <c r="J92" i="2"/>
  <c r="I92" i="2"/>
  <c r="H92" i="2"/>
  <c r="G92" i="2"/>
  <c r="O92" i="2"/>
  <c r="P92" i="2"/>
  <c r="Q92" i="2"/>
  <c r="N92" i="2"/>
  <c r="N78" i="2"/>
  <c r="M78" i="2"/>
  <c r="P54" i="2"/>
  <c r="N46" i="2"/>
  <c r="M92" i="2"/>
  <c r="M54" i="2"/>
  <c r="M46" i="2"/>
  <c r="D289" i="3" l="1"/>
  <c r="D379" i="3"/>
  <c r="D367" i="3"/>
  <c r="I13" i="3" l="1"/>
  <c r="I14" i="3"/>
  <c r="I21" i="3"/>
  <c r="I22" i="3"/>
  <c r="I27" i="3"/>
  <c r="I32" i="3"/>
  <c r="I37" i="3"/>
  <c r="I42" i="3"/>
  <c r="I47" i="3"/>
  <c r="I51" i="3"/>
  <c r="I55" i="3"/>
  <c r="I63" i="3"/>
  <c r="I68" i="3"/>
  <c r="I72" i="3"/>
  <c r="I76" i="3"/>
  <c r="I80" i="3"/>
  <c r="I84" i="3"/>
  <c r="I107" i="3"/>
  <c r="I104" i="3" s="1"/>
  <c r="I109" i="3"/>
  <c r="I114" i="3"/>
  <c r="I137" i="3"/>
  <c r="I132" i="3" s="1"/>
  <c r="I139" i="3"/>
  <c r="I144" i="3"/>
  <c r="I149" i="3"/>
  <c r="I161" i="3"/>
  <c r="I131" i="3" s="1"/>
  <c r="I162" i="3"/>
  <c r="I169" i="3"/>
  <c r="I179" i="3"/>
  <c r="I180" i="3"/>
  <c r="I181" i="3"/>
  <c r="I182" i="3"/>
  <c r="I183" i="3"/>
  <c r="I196" i="3"/>
  <c r="I197" i="3"/>
  <c r="I204" i="3"/>
  <c r="I209" i="3"/>
  <c r="I317" i="3"/>
  <c r="I319" i="3"/>
  <c r="I329" i="3"/>
  <c r="I339" i="3"/>
  <c r="I349" i="3"/>
  <c r="I350" i="3"/>
  <c r="I351" i="3"/>
  <c r="I352" i="3"/>
  <c r="I353" i="3"/>
  <c r="I361" i="3"/>
  <c r="I363" i="3"/>
  <c r="K22" i="3"/>
  <c r="I346" i="3" l="1"/>
  <c r="I127" i="3"/>
  <c r="I194" i="3"/>
  <c r="I17" i="3"/>
  <c r="I345" i="3"/>
  <c r="I8" i="3" s="1"/>
  <c r="I312" i="3"/>
  <c r="I309" i="3" s="1"/>
  <c r="I359" i="3"/>
  <c r="I344" i="3" s="1"/>
  <c r="I348" i="3"/>
  <c r="I347" i="3"/>
  <c r="I199" i="3"/>
  <c r="I126" i="3"/>
  <c r="I129" i="3"/>
  <c r="I159" i="3"/>
  <c r="I16" i="3"/>
  <c r="I314" i="3"/>
  <c r="I134" i="3"/>
  <c r="D388" i="3"/>
  <c r="D387" i="3"/>
  <c r="D386" i="3"/>
  <c r="D385" i="3"/>
  <c r="J384" i="3"/>
  <c r="D384" i="3" s="1"/>
  <c r="D373" i="3"/>
  <c r="D372" i="3"/>
  <c r="D371" i="3"/>
  <c r="D370" i="3"/>
  <c r="J369" i="3"/>
  <c r="D369" i="3" s="1"/>
  <c r="D368" i="3"/>
  <c r="D366" i="3"/>
  <c r="D365" i="3"/>
  <c r="D364" i="3"/>
  <c r="O363" i="3"/>
  <c r="M363" i="3"/>
  <c r="L363" i="3"/>
  <c r="K363" i="3"/>
  <c r="J363" i="3"/>
  <c r="J359" i="3" s="1"/>
  <c r="H363" i="3"/>
  <c r="G363" i="3"/>
  <c r="F363" i="3"/>
  <c r="O361" i="3"/>
  <c r="N361" i="3"/>
  <c r="M361" i="3"/>
  <c r="H361" i="3"/>
  <c r="G361" i="3"/>
  <c r="F361" i="3"/>
  <c r="K345" i="3"/>
  <c r="D358" i="3"/>
  <c r="D357" i="3"/>
  <c r="D356" i="3"/>
  <c r="D355" i="3"/>
  <c r="D354" i="3"/>
  <c r="O353" i="3"/>
  <c r="N353" i="3"/>
  <c r="M353" i="3"/>
  <c r="L353" i="3"/>
  <c r="K353" i="3"/>
  <c r="J353" i="3"/>
  <c r="H353" i="3"/>
  <c r="G353" i="3"/>
  <c r="F353" i="3"/>
  <c r="E353" i="3"/>
  <c r="O352" i="3"/>
  <c r="O347" i="3" s="1"/>
  <c r="N352" i="3"/>
  <c r="N347" i="3" s="1"/>
  <c r="M352" i="3"/>
  <c r="M347" i="3" s="1"/>
  <c r="L352" i="3"/>
  <c r="L347" i="3" s="1"/>
  <c r="K352" i="3"/>
  <c r="K347" i="3" s="1"/>
  <c r="J352" i="3"/>
  <c r="H352" i="3"/>
  <c r="G352" i="3"/>
  <c r="F352" i="3"/>
  <c r="E352" i="3"/>
  <c r="O351" i="3"/>
  <c r="N351" i="3"/>
  <c r="M351" i="3"/>
  <c r="L351" i="3"/>
  <c r="K351" i="3"/>
  <c r="J351" i="3"/>
  <c r="H351" i="3"/>
  <c r="G351" i="3"/>
  <c r="F351" i="3"/>
  <c r="E351" i="3"/>
  <c r="O350" i="3"/>
  <c r="N350" i="3"/>
  <c r="M350" i="3"/>
  <c r="L350" i="3"/>
  <c r="K350" i="3"/>
  <c r="J350" i="3"/>
  <c r="H350" i="3"/>
  <c r="G350" i="3"/>
  <c r="F350" i="3"/>
  <c r="E350" i="3"/>
  <c r="O349" i="3"/>
  <c r="N349" i="3"/>
  <c r="M349" i="3"/>
  <c r="L349" i="3"/>
  <c r="K349" i="3"/>
  <c r="J349" i="3"/>
  <c r="H349" i="3"/>
  <c r="G349" i="3"/>
  <c r="F349" i="3"/>
  <c r="E349" i="3"/>
  <c r="D343" i="3"/>
  <c r="D333" i="3" s="1"/>
  <c r="D342" i="3"/>
  <c r="D332" i="3" s="1"/>
  <c r="D341" i="3"/>
  <c r="D331" i="3" s="1"/>
  <c r="D340" i="3"/>
  <c r="D330" i="3" s="1"/>
  <c r="O339" i="3"/>
  <c r="N339" i="3"/>
  <c r="M339" i="3"/>
  <c r="L339" i="3"/>
  <c r="K339" i="3"/>
  <c r="J339" i="3"/>
  <c r="H339" i="3"/>
  <c r="G339" i="3"/>
  <c r="F339" i="3"/>
  <c r="E339" i="3"/>
  <c r="O329" i="3"/>
  <c r="N329" i="3"/>
  <c r="L329" i="3"/>
  <c r="J329" i="3"/>
  <c r="H329" i="3"/>
  <c r="F329" i="3"/>
  <c r="M329" i="3"/>
  <c r="D328" i="3"/>
  <c r="D327" i="3"/>
  <c r="D326" i="3"/>
  <c r="D325" i="3"/>
  <c r="D324" i="3"/>
  <c r="D323" i="3"/>
  <c r="D322" i="3"/>
  <c r="D321" i="3"/>
  <c r="D320" i="3"/>
  <c r="O319" i="3"/>
  <c r="N319" i="3"/>
  <c r="M319" i="3"/>
  <c r="L319" i="3"/>
  <c r="L317" i="3" s="1"/>
  <c r="K319" i="3"/>
  <c r="J319" i="3"/>
  <c r="H319" i="3"/>
  <c r="G319" i="3"/>
  <c r="F319" i="3"/>
  <c r="E319" i="3"/>
  <c r="D318" i="3"/>
  <c r="O317" i="3"/>
  <c r="N314" i="3"/>
  <c r="M314" i="3"/>
  <c r="J317" i="3"/>
  <c r="H317" i="3"/>
  <c r="H314" i="3" s="1"/>
  <c r="G317" i="3"/>
  <c r="G314" i="3" s="1"/>
  <c r="F317" i="3"/>
  <c r="E317" i="3"/>
  <c r="D316" i="3"/>
  <c r="D315" i="3"/>
  <c r="K314" i="3"/>
  <c r="D313" i="3"/>
  <c r="D311" i="3"/>
  <c r="D310" i="3"/>
  <c r="L8" i="3"/>
  <c r="D213" i="3"/>
  <c r="D212" i="3"/>
  <c r="D211" i="3"/>
  <c r="D210" i="3"/>
  <c r="O209" i="3"/>
  <c r="N209" i="3"/>
  <c r="M209" i="3"/>
  <c r="K209" i="3"/>
  <c r="J209" i="3"/>
  <c r="D208" i="3"/>
  <c r="L202" i="3"/>
  <c r="D206" i="3"/>
  <c r="D205" i="3"/>
  <c r="O204" i="3"/>
  <c r="N204" i="3"/>
  <c r="M204" i="3"/>
  <c r="K204" i="3"/>
  <c r="J204" i="3"/>
  <c r="H204" i="3"/>
  <c r="G204" i="3"/>
  <c r="F204" i="3"/>
  <c r="E204" i="3"/>
  <c r="D203" i="3"/>
  <c r="H162" i="3"/>
  <c r="H159" i="3" s="1"/>
  <c r="E162" i="3"/>
  <c r="E159" i="3" s="1"/>
  <c r="J196" i="3"/>
  <c r="N199" i="3"/>
  <c r="D198" i="3"/>
  <c r="O183" i="3"/>
  <c r="H183" i="3" s="1"/>
  <c r="N183" i="3"/>
  <c r="G183" i="3" s="1"/>
  <c r="M183" i="3"/>
  <c r="F183" i="3" s="1"/>
  <c r="L183" i="3"/>
  <c r="E183" i="3" s="1"/>
  <c r="J183" i="3"/>
  <c r="D183" i="3"/>
  <c r="O182" i="3"/>
  <c r="N182" i="3"/>
  <c r="M182" i="3"/>
  <c r="L182" i="3"/>
  <c r="J182" i="3"/>
  <c r="D182" i="3"/>
  <c r="D177" i="3" s="1"/>
  <c r="D174" i="3" s="1"/>
  <c r="O181" i="3"/>
  <c r="H181" i="3" s="1"/>
  <c r="N181" i="3"/>
  <c r="G181" i="3" s="1"/>
  <c r="M181" i="3"/>
  <c r="F181" i="3" s="1"/>
  <c r="L181" i="3"/>
  <c r="E181" i="3" s="1"/>
  <c r="J181" i="3"/>
  <c r="D181" i="3"/>
  <c r="O180" i="3"/>
  <c r="H180" i="3" s="1"/>
  <c r="N180" i="3"/>
  <c r="G180" i="3" s="1"/>
  <c r="M180" i="3"/>
  <c r="F180" i="3" s="1"/>
  <c r="L180" i="3"/>
  <c r="E180" i="3" s="1"/>
  <c r="J180" i="3"/>
  <c r="D180" i="3"/>
  <c r="O179" i="3"/>
  <c r="H179" i="3" s="1"/>
  <c r="N179" i="3"/>
  <c r="G179" i="3" s="1"/>
  <c r="M179" i="3"/>
  <c r="F179" i="3" s="1"/>
  <c r="L179" i="3"/>
  <c r="E179" i="3" s="1"/>
  <c r="K179" i="3"/>
  <c r="D179" i="3" s="1"/>
  <c r="J179" i="3"/>
  <c r="D173" i="3"/>
  <c r="D172" i="3"/>
  <c r="D171" i="3"/>
  <c r="D170" i="3"/>
  <c r="K169" i="3"/>
  <c r="H169" i="3"/>
  <c r="G169" i="3"/>
  <c r="F169" i="3"/>
  <c r="E169" i="3"/>
  <c r="D163" i="3"/>
  <c r="O162" i="3"/>
  <c r="N162" i="3"/>
  <c r="J162" i="3"/>
  <c r="O161" i="3"/>
  <c r="N161" i="3"/>
  <c r="L161" i="3"/>
  <c r="K161" i="3"/>
  <c r="K159" i="3" s="1"/>
  <c r="J161" i="3"/>
  <c r="D160" i="3"/>
  <c r="D153" i="3"/>
  <c r="D152" i="3"/>
  <c r="D151" i="3"/>
  <c r="D150" i="3"/>
  <c r="O149" i="3"/>
  <c r="N149" i="3"/>
  <c r="M149" i="3"/>
  <c r="L149" i="3"/>
  <c r="K149" i="3"/>
  <c r="J149" i="3"/>
  <c r="H149" i="3"/>
  <c r="G149" i="3"/>
  <c r="F149" i="3"/>
  <c r="E149" i="3"/>
  <c r="D148" i="3"/>
  <c r="D147" i="3"/>
  <c r="D146" i="3"/>
  <c r="D145" i="3"/>
  <c r="O144" i="3"/>
  <c r="N144" i="3"/>
  <c r="M144" i="3"/>
  <c r="L144" i="3"/>
  <c r="K144" i="3"/>
  <c r="J144" i="3"/>
  <c r="H144" i="3"/>
  <c r="G144" i="3"/>
  <c r="F144" i="3"/>
  <c r="E144" i="3"/>
  <c r="D143" i="3"/>
  <c r="D142" i="3"/>
  <c r="D141" i="3"/>
  <c r="D140" i="3"/>
  <c r="O139" i="3"/>
  <c r="N139" i="3"/>
  <c r="M139" i="3"/>
  <c r="L139" i="3"/>
  <c r="K139" i="3"/>
  <c r="J139" i="3"/>
  <c r="D138" i="3"/>
  <c r="D136" i="3"/>
  <c r="D135" i="3"/>
  <c r="O134" i="3"/>
  <c r="N134" i="3"/>
  <c r="M134" i="3"/>
  <c r="L134" i="3"/>
  <c r="K134" i="3"/>
  <c r="J134" i="3"/>
  <c r="H134" i="3"/>
  <c r="G134" i="3"/>
  <c r="F134" i="3"/>
  <c r="E134" i="3"/>
  <c r="D133" i="3"/>
  <c r="K132" i="3"/>
  <c r="K127" i="3" s="1"/>
  <c r="H132" i="3"/>
  <c r="G132" i="3"/>
  <c r="G129" i="3" s="1"/>
  <c r="F132" i="3"/>
  <c r="F127" i="3" s="1"/>
  <c r="F124" i="3" s="1"/>
  <c r="E132" i="3"/>
  <c r="E127" i="3" s="1"/>
  <c r="J131" i="3"/>
  <c r="D130" i="3"/>
  <c r="D128" i="3"/>
  <c r="D125" i="3"/>
  <c r="D118" i="3"/>
  <c r="D117" i="3"/>
  <c r="D116" i="3"/>
  <c r="D115" i="3"/>
  <c r="O114" i="3"/>
  <c r="N114" i="3"/>
  <c r="M114" i="3"/>
  <c r="L114" i="3"/>
  <c r="K114" i="3"/>
  <c r="J114" i="3"/>
  <c r="H114" i="3"/>
  <c r="G114" i="3"/>
  <c r="F114" i="3"/>
  <c r="E114" i="3"/>
  <c r="D113" i="3"/>
  <c r="D112" i="3"/>
  <c r="D111" i="3"/>
  <c r="D110" i="3"/>
  <c r="N109" i="3"/>
  <c r="M109" i="3"/>
  <c r="L109" i="3"/>
  <c r="K109" i="3"/>
  <c r="J109" i="3"/>
  <c r="D108" i="3"/>
  <c r="M15" i="3"/>
  <c r="J107" i="3"/>
  <c r="D106" i="3"/>
  <c r="D105" i="3"/>
  <c r="L104" i="3"/>
  <c r="K104" i="3"/>
  <c r="H104" i="3"/>
  <c r="G104" i="3"/>
  <c r="F104" i="3"/>
  <c r="E104" i="3"/>
  <c r="D87" i="3"/>
  <c r="D86" i="3"/>
  <c r="D85" i="3"/>
  <c r="O84" i="3"/>
  <c r="N84" i="3"/>
  <c r="M84" i="3"/>
  <c r="L84" i="3"/>
  <c r="K84" i="3"/>
  <c r="J84" i="3"/>
  <c r="H84" i="3"/>
  <c r="G84" i="3"/>
  <c r="F84" i="3"/>
  <c r="E84" i="3"/>
  <c r="D83" i="3"/>
  <c r="D82" i="3"/>
  <c r="D81" i="3"/>
  <c r="O80" i="3"/>
  <c r="N80" i="3"/>
  <c r="M80" i="3"/>
  <c r="L80" i="3"/>
  <c r="K80" i="3"/>
  <c r="J80" i="3"/>
  <c r="H80" i="3"/>
  <c r="G80" i="3"/>
  <c r="F80" i="3"/>
  <c r="E80" i="3"/>
  <c r="D79" i="3"/>
  <c r="D78" i="3"/>
  <c r="D77" i="3"/>
  <c r="O76" i="3"/>
  <c r="N76" i="3"/>
  <c r="M76" i="3"/>
  <c r="L76" i="3"/>
  <c r="K76" i="3"/>
  <c r="H76" i="3"/>
  <c r="G76" i="3"/>
  <c r="F76" i="3"/>
  <c r="E76" i="3"/>
  <c r="D75" i="3"/>
  <c r="D74" i="3"/>
  <c r="D73" i="3"/>
  <c r="O72" i="3"/>
  <c r="N72" i="3"/>
  <c r="M72" i="3"/>
  <c r="L72" i="3"/>
  <c r="K72" i="3"/>
  <c r="J72" i="3"/>
  <c r="H72" i="3"/>
  <c r="G72" i="3"/>
  <c r="F72" i="3"/>
  <c r="E72" i="3"/>
  <c r="D71" i="3"/>
  <c r="D70" i="3"/>
  <c r="D69" i="3"/>
  <c r="O68" i="3"/>
  <c r="N68" i="3"/>
  <c r="M68" i="3"/>
  <c r="L68" i="3"/>
  <c r="K68" i="3"/>
  <c r="J68" i="3"/>
  <c r="H68" i="3"/>
  <c r="G68" i="3"/>
  <c r="F68" i="3"/>
  <c r="E68" i="3"/>
  <c r="D67" i="3"/>
  <c r="D66" i="3"/>
  <c r="D65" i="3"/>
  <c r="D64" i="3"/>
  <c r="O63" i="3"/>
  <c r="N63" i="3"/>
  <c r="M63" i="3"/>
  <c r="L63" i="3"/>
  <c r="K63" i="3"/>
  <c r="J63" i="3"/>
  <c r="H63" i="3"/>
  <c r="G63" i="3"/>
  <c r="F63" i="3"/>
  <c r="E63" i="3"/>
  <c r="D62" i="3"/>
  <c r="D61" i="3"/>
  <c r="D60" i="3"/>
  <c r="D59" i="3"/>
  <c r="D58" i="3"/>
  <c r="D57" i="3"/>
  <c r="D56" i="3"/>
  <c r="O55" i="3"/>
  <c r="N55" i="3"/>
  <c r="M55" i="3"/>
  <c r="L55" i="3"/>
  <c r="K55" i="3"/>
  <c r="H55" i="3"/>
  <c r="G55" i="3"/>
  <c r="F55" i="3"/>
  <c r="E55" i="3"/>
  <c r="D54" i="3"/>
  <c r="D53" i="3"/>
  <c r="D52" i="3"/>
  <c r="O51" i="3"/>
  <c r="N51" i="3"/>
  <c r="M51" i="3"/>
  <c r="L51" i="3"/>
  <c r="K51" i="3"/>
  <c r="J51" i="3"/>
  <c r="H51" i="3"/>
  <c r="G51" i="3"/>
  <c r="F51" i="3"/>
  <c r="E51" i="3"/>
  <c r="D50" i="3"/>
  <c r="D49" i="3"/>
  <c r="D48" i="3"/>
  <c r="O47" i="3"/>
  <c r="N47" i="3"/>
  <c r="M47" i="3"/>
  <c r="L47" i="3"/>
  <c r="J47" i="3"/>
  <c r="H47" i="3"/>
  <c r="G47" i="3"/>
  <c r="F47" i="3"/>
  <c r="E47" i="3"/>
  <c r="D46" i="3"/>
  <c r="D45" i="3"/>
  <c r="D44" i="3"/>
  <c r="D43" i="3"/>
  <c r="O42" i="3"/>
  <c r="N42" i="3"/>
  <c r="M42" i="3"/>
  <c r="L42" i="3"/>
  <c r="K42" i="3"/>
  <c r="J42" i="3"/>
  <c r="H42" i="3"/>
  <c r="G42" i="3"/>
  <c r="F42" i="3"/>
  <c r="E42" i="3"/>
  <c r="D41" i="3"/>
  <c r="D40" i="3"/>
  <c r="D39" i="3"/>
  <c r="D38" i="3"/>
  <c r="O37" i="3"/>
  <c r="N37" i="3"/>
  <c r="M37" i="3"/>
  <c r="L37" i="3"/>
  <c r="K37" i="3"/>
  <c r="J37" i="3"/>
  <c r="H37" i="3"/>
  <c r="G37" i="3"/>
  <c r="F37" i="3"/>
  <c r="E37" i="3"/>
  <c r="D36" i="3"/>
  <c r="D35" i="3"/>
  <c r="D34" i="3"/>
  <c r="D33" i="3"/>
  <c r="O32" i="3"/>
  <c r="N32" i="3"/>
  <c r="M32" i="3"/>
  <c r="L32" i="3"/>
  <c r="K32" i="3"/>
  <c r="J32" i="3"/>
  <c r="H32" i="3"/>
  <c r="G32" i="3"/>
  <c r="F32" i="3"/>
  <c r="E32" i="3"/>
  <c r="D31" i="3"/>
  <c r="D30" i="3"/>
  <c r="D29" i="3"/>
  <c r="D28" i="3"/>
  <c r="O27" i="3"/>
  <c r="N27" i="3"/>
  <c r="M27" i="3"/>
  <c r="K27" i="3"/>
  <c r="J27" i="3"/>
  <c r="D26" i="3"/>
  <c r="D25" i="3"/>
  <c r="D24" i="3"/>
  <c r="D23" i="3"/>
  <c r="J22" i="3"/>
  <c r="H22" i="3"/>
  <c r="G22" i="3"/>
  <c r="F22" i="3"/>
  <c r="E22" i="3"/>
  <c r="O21" i="3"/>
  <c r="O16" i="3" s="1"/>
  <c r="N21" i="3"/>
  <c r="N16" i="3" s="1"/>
  <c r="M21" i="3"/>
  <c r="M16" i="3" s="1"/>
  <c r="L21" i="3"/>
  <c r="K21" i="3"/>
  <c r="K16" i="3" s="1"/>
  <c r="J21" i="3"/>
  <c r="J16" i="3" s="1"/>
  <c r="H21" i="3"/>
  <c r="G21" i="3"/>
  <c r="F21" i="3"/>
  <c r="F16" i="3" s="1"/>
  <c r="E21" i="3"/>
  <c r="E16" i="3" s="1"/>
  <c r="E12" i="3" s="1"/>
  <c r="O14" i="3"/>
  <c r="N14" i="3"/>
  <c r="L14" i="3"/>
  <c r="H14" i="3"/>
  <c r="G14" i="3"/>
  <c r="F14" i="3"/>
  <c r="O13" i="3"/>
  <c r="N13" i="3"/>
  <c r="L13" i="3"/>
  <c r="J13" i="3"/>
  <c r="H13" i="3"/>
  <c r="G13" i="3"/>
  <c r="F13" i="3"/>
  <c r="D11" i="3"/>
  <c r="Q91" i="2"/>
  <c r="Q88" i="2" s="1"/>
  <c r="G90" i="2"/>
  <c r="M12" i="3" l="1"/>
  <c r="M359" i="3"/>
  <c r="K344" i="3"/>
  <c r="D207" i="3"/>
  <c r="L197" i="3"/>
  <c r="L194" i="3" s="1"/>
  <c r="O12" i="3"/>
  <c r="N12" i="3"/>
  <c r="I10" i="3"/>
  <c r="F182" i="3"/>
  <c r="M177" i="3"/>
  <c r="M174" i="3" s="1"/>
  <c r="G182" i="3"/>
  <c r="N177" i="3"/>
  <c r="N174" i="3" s="1"/>
  <c r="H182" i="3"/>
  <c r="O177" i="3"/>
  <c r="O174" i="3" s="1"/>
  <c r="N129" i="3"/>
  <c r="E182" i="3"/>
  <c r="L177" i="3"/>
  <c r="L131" i="3"/>
  <c r="L159" i="3"/>
  <c r="H345" i="3"/>
  <c r="H8" i="3" s="1"/>
  <c r="O346" i="3"/>
  <c r="H347" i="3"/>
  <c r="I12" i="3"/>
  <c r="I124" i="3"/>
  <c r="E347" i="3"/>
  <c r="H346" i="3"/>
  <c r="H9" i="3" s="1"/>
  <c r="G127" i="3"/>
  <c r="G124" i="3" s="1"/>
  <c r="H197" i="3"/>
  <c r="H194" i="3" s="1"/>
  <c r="L312" i="3"/>
  <c r="L309" i="3" s="1"/>
  <c r="I9" i="3"/>
  <c r="H199" i="3"/>
  <c r="E129" i="3"/>
  <c r="P91" i="2"/>
  <c r="P88" i="2" s="1"/>
  <c r="J129" i="3"/>
  <c r="M348" i="3"/>
  <c r="H312" i="3"/>
  <c r="H309" i="3" s="1"/>
  <c r="N346" i="3"/>
  <c r="J104" i="3"/>
  <c r="F347" i="3"/>
  <c r="N359" i="3"/>
  <c r="L345" i="3"/>
  <c r="L344" i="3" s="1"/>
  <c r="E348" i="3"/>
  <c r="J348" i="3"/>
  <c r="N348" i="3"/>
  <c r="F359" i="3"/>
  <c r="F344" i="3" s="1"/>
  <c r="G348" i="3"/>
  <c r="F129" i="3"/>
  <c r="J127" i="3"/>
  <c r="E197" i="3"/>
  <c r="E312" i="3"/>
  <c r="E309" i="3" s="1"/>
  <c r="D80" i="3"/>
  <c r="J126" i="3"/>
  <c r="J9" i="3" s="1"/>
  <c r="E359" i="3"/>
  <c r="E344" i="3" s="1"/>
  <c r="K13" i="3"/>
  <c r="K12" i="3" s="1"/>
  <c r="D84" i="3"/>
  <c r="M199" i="3"/>
  <c r="D47" i="3"/>
  <c r="D42" i="3"/>
  <c r="D68" i="3"/>
  <c r="D114" i="3"/>
  <c r="N159" i="3"/>
  <c r="O159" i="3"/>
  <c r="L204" i="3"/>
  <c r="D204" i="3" s="1"/>
  <c r="K348" i="3"/>
  <c r="M346" i="3"/>
  <c r="D37" i="3"/>
  <c r="D63" i="3"/>
  <c r="D109" i="3"/>
  <c r="D363" i="3"/>
  <c r="D32" i="3"/>
  <c r="D349" i="3"/>
  <c r="F345" i="3"/>
  <c r="F8" i="3" s="1"/>
  <c r="J345" i="3"/>
  <c r="N345" i="3"/>
  <c r="N344" i="3" s="1"/>
  <c r="G346" i="3"/>
  <c r="G9" i="3" s="1"/>
  <c r="D353" i="3"/>
  <c r="F348" i="3"/>
  <c r="D72" i="3"/>
  <c r="D144" i="3"/>
  <c r="M312" i="3"/>
  <c r="M309" i="3" s="1"/>
  <c r="G345" i="3"/>
  <c r="G8" i="3" s="1"/>
  <c r="O345" i="3"/>
  <c r="D352" i="3"/>
  <c r="D361" i="3"/>
  <c r="G359" i="3"/>
  <c r="G344" i="3" s="1"/>
  <c r="L348" i="3"/>
  <c r="J199" i="3"/>
  <c r="D55" i="3"/>
  <c r="K131" i="3"/>
  <c r="O131" i="3"/>
  <c r="D139" i="3"/>
  <c r="J159" i="3"/>
  <c r="D161" i="3"/>
  <c r="D169" i="3"/>
  <c r="J197" i="3"/>
  <c r="J194" i="3" s="1"/>
  <c r="O348" i="3"/>
  <c r="K359" i="3"/>
  <c r="O359" i="3"/>
  <c r="F199" i="3"/>
  <c r="D20" i="3"/>
  <c r="J12" i="3"/>
  <c r="D27" i="3"/>
  <c r="D76" i="3"/>
  <c r="D132" i="3"/>
  <c r="F197" i="3"/>
  <c r="F194" i="3" s="1"/>
  <c r="D209" i="3"/>
  <c r="D319" i="3"/>
  <c r="E329" i="3"/>
  <c r="M345" i="3"/>
  <c r="M8" i="3" s="1"/>
  <c r="D18" i="3"/>
  <c r="K8" i="3"/>
  <c r="F314" i="3"/>
  <c r="F312" i="3"/>
  <c r="J314" i="3"/>
  <c r="J312" i="3"/>
  <c r="J17" i="3"/>
  <c r="F12" i="3"/>
  <c r="O17" i="3"/>
  <c r="G17" i="3"/>
  <c r="G16" i="3"/>
  <c r="G12" i="3" s="1"/>
  <c r="M104" i="3"/>
  <c r="L359" i="3"/>
  <c r="H359" i="3"/>
  <c r="H344" i="3" s="1"/>
  <c r="H348" i="3"/>
  <c r="E17" i="3"/>
  <c r="M17" i="3"/>
  <c r="D21" i="3"/>
  <c r="H17" i="3"/>
  <c r="H16" i="3"/>
  <c r="H12" i="3" s="1"/>
  <c r="L17" i="3"/>
  <c r="L16" i="3"/>
  <c r="L12" i="3" s="1"/>
  <c r="D22" i="3"/>
  <c r="K19" i="3"/>
  <c r="K9" i="3" s="1"/>
  <c r="D201" i="3"/>
  <c r="O199" i="3"/>
  <c r="F17" i="3"/>
  <c r="N17" i="3"/>
  <c r="H129" i="3"/>
  <c r="H127" i="3"/>
  <c r="D200" i="3"/>
  <c r="E195" i="3"/>
  <c r="D195" i="3" s="1"/>
  <c r="D107" i="3"/>
  <c r="E124" i="3"/>
  <c r="G329" i="3"/>
  <c r="G312" i="3"/>
  <c r="G309" i="3" s="1"/>
  <c r="K329" i="3"/>
  <c r="K309" i="3"/>
  <c r="D339" i="3"/>
  <c r="D351" i="3"/>
  <c r="D51" i="3"/>
  <c r="D137" i="3"/>
  <c r="D134" i="3"/>
  <c r="D149" i="3"/>
  <c r="G199" i="3"/>
  <c r="G162" i="3"/>
  <c r="G159" i="3" s="1"/>
  <c r="G197" i="3"/>
  <c r="G194" i="3" s="1"/>
  <c r="K199" i="3"/>
  <c r="D317" i="3"/>
  <c r="O314" i="3"/>
  <c r="O312" i="3"/>
  <c r="O309" i="3" s="1"/>
  <c r="D350" i="3"/>
  <c r="F346" i="3"/>
  <c r="F9" i="3" s="1"/>
  <c r="G347" i="3"/>
  <c r="D362" i="3"/>
  <c r="F162" i="3"/>
  <c r="F159" i="3" s="1"/>
  <c r="N312" i="3"/>
  <c r="E314" i="3"/>
  <c r="E345" i="3"/>
  <c r="E346" i="3"/>
  <c r="O8" i="3" l="1"/>
  <c r="O344" i="3"/>
  <c r="M344" i="3"/>
  <c r="E194" i="3"/>
  <c r="D194" i="3" s="1"/>
  <c r="E10" i="3"/>
  <c r="N127" i="3"/>
  <c r="N10" i="3" s="1"/>
  <c r="K10" i="3"/>
  <c r="J10" i="3"/>
  <c r="D12" i="3"/>
  <c r="O126" i="3"/>
  <c r="O129" i="3"/>
  <c r="I7" i="3"/>
  <c r="L129" i="3"/>
  <c r="L126" i="3"/>
  <c r="N8" i="3"/>
  <c r="K126" i="3"/>
  <c r="K129" i="3"/>
  <c r="L174" i="3"/>
  <c r="L127" i="3"/>
  <c r="L10" i="3" s="1"/>
  <c r="L7" i="3" s="1"/>
  <c r="O127" i="3"/>
  <c r="O10" i="3" s="1"/>
  <c r="D345" i="3"/>
  <c r="D347" i="3"/>
  <c r="J124" i="3"/>
  <c r="D359" i="3"/>
  <c r="J344" i="3"/>
  <c r="D196" i="3"/>
  <c r="D104" i="3"/>
  <c r="J8" i="3"/>
  <c r="D202" i="3"/>
  <c r="D199" i="3" s="1"/>
  <c r="L199" i="3"/>
  <c r="D131" i="3"/>
  <c r="D348" i="3"/>
  <c r="K17" i="3"/>
  <c r="D17" i="3" s="1"/>
  <c r="D346" i="3"/>
  <c r="D159" i="3"/>
  <c r="D329" i="3"/>
  <c r="N9" i="3"/>
  <c r="D312" i="3"/>
  <c r="D162" i="3"/>
  <c r="H124" i="3"/>
  <c r="H10" i="3"/>
  <c r="H7" i="3" s="1"/>
  <c r="F309" i="3"/>
  <c r="F10" i="3"/>
  <c r="F7" i="3" s="1"/>
  <c r="G10" i="3"/>
  <c r="G7" i="3" s="1"/>
  <c r="D16" i="3"/>
  <c r="D314" i="3"/>
  <c r="D14" i="3"/>
  <c r="E9" i="3"/>
  <c r="J309" i="3"/>
  <c r="N309" i="3"/>
  <c r="D197" i="3"/>
  <c r="D19" i="3"/>
  <c r="D15" i="3"/>
  <c r="E8" i="3"/>
  <c r="D13" i="3"/>
  <c r="N54" i="2"/>
  <c r="N53" i="2" s="1"/>
  <c r="M53" i="2"/>
  <c r="N34" i="2"/>
  <c r="N13" i="2" s="1"/>
  <c r="M81" i="2"/>
  <c r="M77" i="2" s="1"/>
  <c r="M86" i="2"/>
  <c r="M85" i="2" s="1"/>
  <c r="M12" i="2"/>
  <c r="M7" i="3" l="1"/>
  <c r="D127" i="3"/>
  <c r="N124" i="3"/>
  <c r="L124" i="3"/>
  <c r="O124" i="3"/>
  <c r="D344" i="3"/>
  <c r="D8" i="3"/>
  <c r="L91" i="2"/>
  <c r="D129" i="3"/>
  <c r="J7" i="3"/>
  <c r="N7" i="3"/>
  <c r="O9" i="3"/>
  <c r="O7" i="3" s="1"/>
  <c r="K7" i="3"/>
  <c r="D309" i="3"/>
  <c r="K124" i="3"/>
  <c r="D126" i="3"/>
  <c r="D10" i="3"/>
  <c r="E7" i="3"/>
  <c r="F93" i="2"/>
  <c r="F92" i="2" s="1"/>
  <c r="F90" i="2"/>
  <c r="F87" i="2"/>
  <c r="F86" i="2" s="1"/>
  <c r="Q86" i="2"/>
  <c r="Q85" i="2" s="1"/>
  <c r="P86" i="2"/>
  <c r="P85" i="2" s="1"/>
  <c r="O86" i="2"/>
  <c r="N86" i="2"/>
  <c r="N85" i="2" s="1"/>
  <c r="L86" i="2"/>
  <c r="K86" i="2"/>
  <c r="J86" i="2"/>
  <c r="I86" i="2"/>
  <c r="H86" i="2"/>
  <c r="G86" i="2"/>
  <c r="F84" i="2"/>
  <c r="F83" i="2"/>
  <c r="F82" i="2"/>
  <c r="Q81" i="2"/>
  <c r="P81" i="2"/>
  <c r="O81" i="2"/>
  <c r="O77" i="2" s="1"/>
  <c r="N81" i="2"/>
  <c r="N77" i="2" s="1"/>
  <c r="L81" i="2"/>
  <c r="K81" i="2"/>
  <c r="J81" i="2"/>
  <c r="I81" i="2"/>
  <c r="H81" i="2"/>
  <c r="G81" i="2"/>
  <c r="F80" i="2"/>
  <c r="F79" i="2"/>
  <c r="Q78" i="2"/>
  <c r="Q77" i="2" s="1"/>
  <c r="P78" i="2"/>
  <c r="L78" i="2"/>
  <c r="K78" i="2"/>
  <c r="J78" i="2"/>
  <c r="I78" i="2"/>
  <c r="H78" i="2"/>
  <c r="G78" i="2"/>
  <c r="F69" i="2"/>
  <c r="F68" i="2"/>
  <c r="F67" i="2"/>
  <c r="F66" i="2"/>
  <c r="F65" i="2"/>
  <c r="F63" i="2"/>
  <c r="F62" i="2"/>
  <c r="F61" i="2"/>
  <c r="F60" i="2"/>
  <c r="F59" i="2"/>
  <c r="F56" i="2"/>
  <c r="K55" i="2"/>
  <c r="F55" i="2" s="1"/>
  <c r="Q54" i="2"/>
  <c r="Q53" i="2" s="1"/>
  <c r="P53" i="2"/>
  <c r="L54" i="2"/>
  <c r="L53" i="2" s="1"/>
  <c r="J54" i="2"/>
  <c r="J53" i="2" s="1"/>
  <c r="I54" i="2"/>
  <c r="I53" i="2" s="1"/>
  <c r="H54" i="2"/>
  <c r="H53" i="2" s="1"/>
  <c r="G54" i="2"/>
  <c r="G53" i="2" s="1"/>
  <c r="F47" i="2"/>
  <c r="K46" i="2"/>
  <c r="F46" i="2" s="1"/>
  <c r="F44" i="2"/>
  <c r="J43" i="2"/>
  <c r="F43" i="2" s="1"/>
  <c r="F42" i="2"/>
  <c r="F41" i="2"/>
  <c r="N39" i="2"/>
  <c r="L39" i="2"/>
  <c r="I40" i="2"/>
  <c r="I39" i="2" s="1"/>
  <c r="H40" i="2"/>
  <c r="H39" i="2" s="1"/>
  <c r="G40" i="2"/>
  <c r="Q39" i="2"/>
  <c r="P39" i="2"/>
  <c r="F37" i="2"/>
  <c r="F36" i="2"/>
  <c r="F35" i="2"/>
  <c r="Q13" i="2"/>
  <c r="P13" i="2"/>
  <c r="M34" i="2"/>
  <c r="M13" i="2" s="1"/>
  <c r="L34" i="2"/>
  <c r="L13" i="2" s="1"/>
  <c r="K34" i="2"/>
  <c r="J34" i="2"/>
  <c r="I34" i="2"/>
  <c r="H34" i="2"/>
  <c r="G34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K15" i="2"/>
  <c r="J14" i="2"/>
  <c r="I14" i="2"/>
  <c r="H14" i="2"/>
  <c r="G14" i="2"/>
  <c r="L12" i="2"/>
  <c r="N10" i="2"/>
  <c r="L10" i="2"/>
  <c r="K10" i="2"/>
  <c r="N11" i="2" l="1"/>
  <c r="N9" i="2" s="1"/>
  <c r="K91" i="2"/>
  <c r="L88" i="2"/>
  <c r="J13" i="2"/>
  <c r="G13" i="2"/>
  <c r="G39" i="2"/>
  <c r="F15" i="2"/>
  <c r="K14" i="2"/>
  <c r="K13" i="2" s="1"/>
  <c r="H13" i="2"/>
  <c r="I13" i="2"/>
  <c r="D124" i="3"/>
  <c r="D9" i="3"/>
  <c r="M39" i="2"/>
  <c r="M11" i="2" s="1"/>
  <c r="M9" i="2" s="1"/>
  <c r="K39" i="2"/>
  <c r="D7" i="3"/>
  <c r="J77" i="2"/>
  <c r="F34" i="2"/>
  <c r="J40" i="2"/>
  <c r="J39" i="2" s="1"/>
  <c r="F81" i="2"/>
  <c r="K77" i="2"/>
  <c r="L77" i="2"/>
  <c r="F78" i="2"/>
  <c r="H77" i="2"/>
  <c r="P77" i="2"/>
  <c r="K54" i="2"/>
  <c r="K53" i="2" s="1"/>
  <c r="I77" i="2"/>
  <c r="F10" i="2"/>
  <c r="F12" i="2"/>
  <c r="G77" i="2"/>
  <c r="J91" i="2" l="1"/>
  <c r="K88" i="2"/>
  <c r="K85" i="2" s="1"/>
  <c r="K11" i="2" s="1"/>
  <c r="K9" i="2" s="1"/>
  <c r="F40" i="2"/>
  <c r="F39" i="2"/>
  <c r="L11" i="2"/>
  <c r="L9" i="2" s="1"/>
  <c r="F14" i="2"/>
  <c r="F13" i="2"/>
  <c r="F54" i="2"/>
  <c r="F53" i="2"/>
  <c r="F77" i="2"/>
  <c r="I91" i="2" l="1"/>
  <c r="J88" i="2"/>
  <c r="J85" i="2" s="1"/>
  <c r="J11" i="2" s="1"/>
  <c r="J9" i="2" s="1"/>
  <c r="H91" i="2" l="1"/>
  <c r="I88" i="2"/>
  <c r="I85" i="2" s="1"/>
  <c r="I11" i="2" s="1"/>
  <c r="I9" i="2" s="1"/>
  <c r="G91" i="2" l="1"/>
  <c r="H88" i="2"/>
  <c r="H85" i="2" s="1"/>
  <c r="H11" i="2" s="1"/>
  <c r="H9" i="2" s="1"/>
  <c r="F91" i="2" l="1"/>
  <c r="F88" i="2" s="1"/>
  <c r="F85" i="2" s="1"/>
  <c r="G88" i="2"/>
  <c r="G85" i="2" s="1"/>
  <c r="G11" i="2" s="1"/>
  <c r="G9" i="2" l="1"/>
  <c r="F9" i="2" s="1"/>
  <c r="F11" i="2"/>
</calcChain>
</file>

<file path=xl/sharedStrings.xml><?xml version="1.0" encoding="utf-8"?>
<sst xmlns="http://schemas.openxmlformats.org/spreadsheetml/2006/main" count="2634" uniqueCount="389">
  <si>
    <t>№ п/п</t>
  </si>
  <si>
    <t>Наименование муниципальной программы, подпрограммы, основного мероприятия</t>
  </si>
  <si>
    <t>Ресурсное обеспечение, тыс. руб.</t>
  </si>
  <si>
    <t xml:space="preserve">Всего </t>
  </si>
  <si>
    <t>Всего, в том числе</t>
  </si>
  <si>
    <t>федеральный бюджет</t>
  </si>
  <si>
    <t>областной бюджет</t>
  </si>
  <si>
    <t xml:space="preserve">местный бюджет </t>
  </si>
  <si>
    <t>другие источники</t>
  </si>
  <si>
    <t>1.</t>
  </si>
  <si>
    <t>Подпрограмма  «Культурно–досуговая деятельность»</t>
  </si>
  <si>
    <t>Основное мероприятие «Организация и развитие деятельности клубных формирований, народных коллективов»</t>
  </si>
  <si>
    <t>Обеспечение деятельности (оказание услуг) муниципальных учреждений</t>
  </si>
  <si>
    <t>Обеспечение доступности культурного окружения граждан с ограниченными возможностями жизнедеятельности</t>
  </si>
  <si>
    <t>Обеспечение деятельности (оказание услуг) культурно-досуговых учреждений, в  части организации и развития деятельности клубных формирований, народных коллективов в части  погашения кредиторской задолженности, пени, штрафов</t>
  </si>
  <si>
    <t>Расходы на оплату исполнительных документов по взысканию денежных средств (сфера культура)</t>
  </si>
  <si>
    <t xml:space="preserve">Капитальные вложения в объекты муниципальной собственности </t>
  </si>
  <si>
    <t>Капитальные вложения в объекты муниципальной собственности (реконструкция и техническое переоснащение Дворца культуры железнодорожников г. Свободный)</t>
  </si>
  <si>
    <t>Разработка проектно-сметной документации на капитальный ремонт здания МБУ ДК им. С. Лазо в г. Свободный</t>
  </si>
  <si>
    <t>Капитальные вложения в объекты муниципальной собственности  в части погашения кредиторской задолженности</t>
  </si>
  <si>
    <t>местный бюджет</t>
  </si>
  <si>
    <t>Укрепление материально технической базы ДК Лазо за счет денежных средств (благотворительное пожертвование) от ООО «Газпром трансгаз Томск»</t>
  </si>
  <si>
    <t>Другие источники</t>
  </si>
  <si>
    <t>Областной бюджет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</si>
  <si>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(реконструкция и техническое переоснащение Дворца культуры железнодорожников г. Свободный)</t>
  </si>
  <si>
    <t>Основное мероприятие «Организация и проведение общегородских мероприятий»</t>
  </si>
  <si>
    <t>Обеспечение деятельности (оказание услуг) культурно-досуговых учреждений, в части организации и проведения общегородских мероприятий</t>
  </si>
  <si>
    <t>2.</t>
  </si>
  <si>
    <t>Подпрограмма «Историко–культурное наследие»</t>
  </si>
  <si>
    <t>2.1.</t>
  </si>
  <si>
    <t xml:space="preserve">Основное мероприятие «Сохранение, учет и публичное представление исторического и культурного наследия» </t>
  </si>
  <si>
    <t>Обеспечение деятельности (оказание услуг) музеев в части погашения кредиторской задолженности, пени, штрафов</t>
  </si>
  <si>
    <t>3.</t>
  </si>
  <si>
    <t>Подпрограмма  «Библиотечное обслуживание»</t>
  </si>
  <si>
    <t>3.1.</t>
  </si>
  <si>
    <t>Основное мероприятие «Содержание и комплектование библиотек и развитие библиотечного дела» </t>
  </si>
  <si>
    <t>другие источники (благотворительные пожертвования)</t>
  </si>
  <si>
    <t>Обеспечение деятельности (оказание услуг ) муниципальных учреждений</t>
  </si>
  <si>
    <t>Приведение в соответствие строительным нормам и правилам доступности объектов культуры, для людей с ограниченными возможностями здоровья</t>
  </si>
  <si>
    <t>Пополнение библиотечного фонда</t>
  </si>
  <si>
    <t>Мероприятия государственной программы Российской федерации «Доступная среда» на 2011-2015 годы</t>
  </si>
  <si>
    <t>Обеспечение деятельности (оказание услуг) библиотек, пополнение библиотечного фонда в части погашения кредиторской задолженности, пени, штрафов</t>
  </si>
  <si>
    <t>Разработка проектно-сметной документации на капитальный ремонт Центральной городской библиотеки</t>
  </si>
  <si>
    <t>4.</t>
  </si>
  <si>
    <t>Подпрограмма  «Прочие мероприятия в области культуры»</t>
  </si>
  <si>
    <t>4.1.</t>
  </si>
  <si>
    <t>Основное мероприятие "Обеспечение функций органов местного самоуправления в сфере культуры" </t>
  </si>
  <si>
    <t>Обеспечение деятельности органов местного самоуправления</t>
  </si>
  <si>
    <t>Обеспечение деятельности органов местного самоуправления  в части погашения кредиторской задолженности, пени, штрафов</t>
  </si>
  <si>
    <t>4.2.</t>
  </si>
  <si>
    <t>Основное мероприятие «Обеспечение функций централизованной бухгалтерии и хозяйственно-эксплуатационной группы в сфере культуры»</t>
  </si>
  <si>
    <t>Учебно-методические кабинеты, ХЭГ, ЦБ – обеспечение деятельности подведомственных учреждений в части погашения кредиторской задолженности, пеней, штрафов</t>
  </si>
  <si>
    <t>5.</t>
  </si>
  <si>
    <t>Подпрограмма  «Укрепление материально технической базы, оснащение оборудованием и модернизация детских школ искусств»</t>
  </si>
  <si>
    <t>5.1.</t>
  </si>
  <si>
    <t>Софинансирование расходных обязательств на реализации мероприятий федеральной целевой программы «Культура России 2012-2018 годы»</t>
  </si>
  <si>
    <t>Приложение № 4</t>
  </si>
  <si>
    <t>Ресурсное обеспечение  муниципальной программы за счет средств всех источников финансирования</t>
  </si>
  <si>
    <t>1.2</t>
  </si>
  <si>
    <t>1.1.1</t>
  </si>
  <si>
    <t>1.1.2</t>
  </si>
  <si>
    <t>1.1.3</t>
  </si>
  <si>
    <t>1.1.4</t>
  </si>
  <si>
    <t>1.1.6</t>
  </si>
  <si>
    <t>1.1</t>
  </si>
  <si>
    <t>1.1.8</t>
  </si>
  <si>
    <t>1.1.9</t>
  </si>
  <si>
    <t>1.1.10</t>
  </si>
  <si>
    <t>1.1.11</t>
  </si>
  <si>
    <t>1.2.1</t>
  </si>
  <si>
    <t>2.1.1</t>
  </si>
  <si>
    <t>2.1.2</t>
  </si>
  <si>
    <t>2.1.3</t>
  </si>
  <si>
    <t>3.1.1</t>
  </si>
  <si>
    <t>3.1.2</t>
  </si>
  <si>
    <t>3.1.3</t>
  </si>
  <si>
    <t>3.1.4</t>
  </si>
  <si>
    <t>3.1.5</t>
  </si>
  <si>
    <t>3.1.6</t>
  </si>
  <si>
    <t>3.1.7</t>
  </si>
  <si>
    <t>3.1.8</t>
  </si>
  <si>
    <t>3.1.9</t>
  </si>
  <si>
    <t>4.1.1</t>
  </si>
  <si>
    <t>4.1.2</t>
  </si>
  <si>
    <t>4.2.1</t>
  </si>
  <si>
    <t>4.2.2</t>
  </si>
  <si>
    <t>5.1.1</t>
  </si>
  <si>
    <t>Отдел культуры администрации города, МБУ Дом культуры имени С. Лазо, МБУК «ДНТ имени Петра Комарова», Администрация города Свободного</t>
  </si>
  <si>
    <t>Отдел культуры администрации города, МБУК «Свободненский краеведческий музей имени Н. И. Попова</t>
  </si>
  <si>
    <t>Отдел культуры администрации города, МБУК «Централизованная библиотечная система»</t>
  </si>
  <si>
    <t xml:space="preserve">Отдел культуры администрации города
</t>
  </si>
  <si>
    <t xml:space="preserve">Отдел культуры администрации города, МАУ ДО "Детская школа искусств" </t>
  </si>
  <si>
    <t>Исполнители программных мероприятий</t>
  </si>
  <si>
    <t>1.1.5</t>
  </si>
  <si>
    <t>1.1.7</t>
  </si>
  <si>
    <t>1.1.12</t>
  </si>
  <si>
    <t>2.1.4</t>
  </si>
  <si>
    <t>«Развитие и сохранение культуры и искусства в городе Свободном»</t>
  </si>
  <si>
    <t>1.1.13</t>
  </si>
  <si>
    <t>Реконструкция и техническое переоснащение Дворца культуры железнодорожников в части разработки «Дизайн - проекта» интерьера помещений</t>
  </si>
  <si>
    <t>Капитальный ремонт Центральной городской библиотеки ул.К-Маркса,12,г.Свободный</t>
  </si>
  <si>
    <t>1.2.2</t>
  </si>
  <si>
    <t>Приобретение сценического комплекса 10*8*8 с порталами, с коньковой крышей, подиумом</t>
  </si>
  <si>
    <t>2.1.5</t>
  </si>
  <si>
    <t>Проведение ремонтно-реставрационных работ памятников истории, архитектуры, монументального искусства</t>
  </si>
  <si>
    <t>Управление по ЖКХ и благоустройству администрации города Свободного;  МКУ "Стройсервис"</t>
  </si>
  <si>
    <t>2.2</t>
  </si>
  <si>
    <t>2.2.1</t>
  </si>
  <si>
    <t>Основное мероприятие "Сохранение, использование, популяризация и охрана объектов исторического и культурного наследия"</t>
  </si>
  <si>
    <t>Мероприятия по сохранению памятников амурчанам, погибшим в годы Великой Отечественной войны и войны с Японией 1945 года</t>
  </si>
  <si>
    <t>Основное мероприятие "Участие в софинансировании расходных обязательств на реализации мероприятий федеральной целевой программы «Культура России 2012-2018 годы»</t>
  </si>
  <si>
    <t>Капитальные вложения в объекты муниципальной собственности</t>
  </si>
  <si>
    <t>Предпроектные работы по строительству ДШИ на 650 мест, включающие в себя выполнение эскизного проекта, разработку ТЗ и ТЭП</t>
  </si>
  <si>
    <t>Основное мероприятие "Участие в софинансировании расходных обязательств на реализации мероприятий государственной программы«Развитие и сохранение культуры и искусства Амурской области»</t>
  </si>
  <si>
    <t>5.2.</t>
  </si>
  <si>
    <t>5.2.1</t>
  </si>
  <si>
    <t>5.2.2</t>
  </si>
  <si>
    <t>1.1.14</t>
  </si>
  <si>
    <t>1.1.15</t>
  </si>
  <si>
    <t>«Корректировка ПСД по объекту: «Реконструкция и техническое переоснащение Дворца культуры железнодорожников г.Свободного» с последующим прохождением повторной экспертизы документации объекта»</t>
  </si>
  <si>
    <t>"Мероприятия по сносу электтроподстанции ДК ЖД пер. Театральный, 2"</t>
  </si>
  <si>
    <t>1.1.16</t>
  </si>
  <si>
    <t>Расходы на содержание объекта незавершенной реконструкции и технического переоснащения ДК ЖД г. Свободный, пер. Театральный,2</t>
  </si>
  <si>
    <t>1.1.17</t>
  </si>
  <si>
    <t>Строительно-техническая экспертиза объекта "Реконструкция и техническое переоснащение Дворца культуры железнодорожников в г. Свободный"</t>
  </si>
  <si>
    <t>Капитальный ремонт внутренних инженерных систем отопления, холодного водоснабжения и канализации помещений МБУК "ЦБС" г. Свободного по адресу: Амурская область, г. Свободный, ул. Почтамтская, 50</t>
  </si>
  <si>
    <t>Капитальный ремонт Центральной городской библиотеки имени Н.К. Крупской, г. Свободный, ул. 50 лет Октября,41</t>
  </si>
  <si>
    <t xml:space="preserve">Выравнивание обеспеченности муниципальных образований по реализации ими отдельных расходных обязательств </t>
  </si>
  <si>
    <t>3.1.10</t>
  </si>
  <si>
    <t>3.1.11</t>
  </si>
  <si>
    <t>3.1.12</t>
  </si>
  <si>
    <t>3.1.13</t>
  </si>
  <si>
    <t>3.1.14</t>
  </si>
  <si>
    <t>Капитальный ремонт узла учета тепловой энергии библиотеки по адресу: Амурская область, г. Свободный, ул. Кирова, д.95</t>
  </si>
  <si>
    <t xml:space="preserve"> к муниципальной программе «Развитие и сохранение культуры и искусства в городе Свободном»</t>
  </si>
  <si>
    <t>Оснащение музыкальными инструментами, оборудованием и учебными материалами детских школ искусств</t>
  </si>
  <si>
    <t xml:space="preserve">Приложение № 3
к муниципальной программе «Развитие и сохранение культуры и искусства в городе Свободном»
</t>
  </si>
  <si>
    <t>Ресурсное обеспечение реализации муниципальной программы за счет средств местного бюджета</t>
  </si>
  <si>
    <t>Код бюджетной классификации</t>
  </si>
  <si>
    <t>ГРБС</t>
  </si>
  <si>
    <t>РЗ ПР</t>
  </si>
  <si>
    <t>ЦСР</t>
  </si>
  <si>
    <t>«Развитие и сохранение культуры и искусства в городе Свободном »</t>
  </si>
  <si>
    <t>001</t>
  </si>
  <si>
    <t>Администрация города Свободного</t>
  </si>
  <si>
    <t>004</t>
  </si>
  <si>
    <t>Отдел культуры администрации города</t>
  </si>
  <si>
    <t>015</t>
  </si>
  <si>
    <t>МКУ «Стройсервис»</t>
  </si>
  <si>
    <t>0801</t>
  </si>
  <si>
    <t>Отдел культуры администрации города, МБУ Дом культуры имени С. Лазо, МБУК «ДНТ имени Петра Комарова», Администрация города Свободного,МКУ «Стройсервис»</t>
  </si>
  <si>
    <t>1.1.</t>
  </si>
  <si>
    <t>61 1 0003</t>
  </si>
  <si>
    <t>Обеспечение деятельности (оказание услуг) культурно-досуговых учреждений, в  части организации и развития деятельности клубных формирований, народных коллективов   в части погашения кредиторской задолженности, пени, штрафов</t>
  </si>
  <si>
    <t>Расходы на оплату исполнительных документов по взысканию денежных средств (сфера культуры)</t>
  </si>
  <si>
    <t>Капитальные вложения в объекты муниципальной собственности (реконструкция и техническое переоснащение ДК ЖД)</t>
  </si>
  <si>
    <t>61 1 01 08170</t>
  </si>
  <si>
    <t>Капитальные вложения в объекты муниципальной собственности в части погашения кредиторской задолженности</t>
  </si>
  <si>
    <t>61.1.01.00011**</t>
  </si>
  <si>
    <t>61.1.01.08130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</si>
  <si>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</si>
  <si>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61.1.01.55050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</si>
  <si>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округа, за счет средств областного бюджета</t>
  </si>
  <si>
    <t>61.1.01.80510</t>
  </si>
  <si>
    <t>61.1.01.08190</t>
  </si>
  <si>
    <t>61.1.01.08240</t>
  </si>
  <si>
    <t>"Мероприятия по сносу электроподстанции ДК ЖД по пер. Театральный, 2"</t>
  </si>
  <si>
    <t>61.1.01.08250</t>
  </si>
  <si>
    <t>61.1.01.08290</t>
  </si>
  <si>
    <t>Реконструкция и техническое переоснащение Дворца культуры железнодорожников</t>
  </si>
  <si>
    <t>61.1.01.08160</t>
  </si>
  <si>
    <t>61.1.01.08270</t>
  </si>
  <si>
    <t>1.2.</t>
  </si>
  <si>
    <t>Обеспечение деятельности (оказание услуг) культурно-досуговых учреждений, в части организации и  проведения общегородских мероприятий</t>
  </si>
  <si>
    <t>61.1.02.08220</t>
  </si>
  <si>
    <t>Подпрограмма  «Историко –культурное наследие»</t>
  </si>
  <si>
    <t>Отдел культуры администрации города, МБУК «Свободненский краеведческий музей имени Н. И. Попова»</t>
  </si>
  <si>
    <t>Выравнивание обеспеченности муниципальных образований по реализации имиотдельных расходных обязательств Предоставление субсидии бюджетным, автономным учреждениям и иным не комерческим организаиям)</t>
  </si>
  <si>
    <t>61.2.01.S7710</t>
  </si>
  <si>
    <t>61.2.02.00000</t>
  </si>
  <si>
    <t>61.2.02.S0550</t>
  </si>
  <si>
    <t>Основное мероприятие «Содержание и комплектование библиотек и развитие библиотечного дела»</t>
  </si>
  <si>
    <t>61.3.01.S7710</t>
  </si>
  <si>
    <t>61.3.01.08120</t>
  </si>
  <si>
    <t>61 3 0002</t>
  </si>
  <si>
    <t>61 3 0003</t>
  </si>
  <si>
    <t>61 3 0004</t>
  </si>
  <si>
    <t>61 3 5027</t>
  </si>
  <si>
    <t>61 3 01 08140</t>
  </si>
  <si>
    <t>61 3 01 08150</t>
  </si>
  <si>
    <t>61 3 01 08210</t>
  </si>
  <si>
    <t>61.3.01.08280</t>
  </si>
  <si>
    <t>61.3.01.08260</t>
  </si>
  <si>
    <t>0804</t>
  </si>
  <si>
    <t>Основное мероприятие "Обеспечение функций органов местного самоуправления в сфере культуры"</t>
  </si>
  <si>
    <t xml:space="preserve">Обеспечение деятельности органов местного самоуправления </t>
  </si>
  <si>
    <t>Основное мероприятие "Обеспечение функций централизованной бухгалтерии и хозяйственно-эксплуатационной группы в сфере культуры</t>
  </si>
  <si>
    <t>Учебно-методические кабинеты, ХЭГ, ЦБ- обеспечение деятельности подведомственных учреждений в части погашения кредиторской задолженности, пеней, штрафов</t>
  </si>
  <si>
    <t>0703</t>
  </si>
  <si>
    <t>61 5 0000</t>
  </si>
  <si>
    <t>Отдел культуры администрации города, МАУ ДО "Детская школа искусств"; Управление по ЖКХ и благоустройству администрации города Свободного;  МКУ "Стройсервис"</t>
  </si>
  <si>
    <t>61 5 0001</t>
  </si>
  <si>
    <t>Основное мероприятие "Участие в софинансировании расходных обязательств на реализацию мероприятий государственной программы «Развитие и сохранение культуры и искусства Амурской области»</t>
  </si>
  <si>
    <t>61.5.02.00000</t>
  </si>
  <si>
    <t>5.2.1.</t>
  </si>
  <si>
    <t>61.5.02.S7110</t>
  </si>
  <si>
    <t>5.2.2.</t>
  </si>
  <si>
    <t>61.5.02.07600</t>
  </si>
  <si>
    <t>5.2.3.</t>
  </si>
  <si>
    <t>61.5.03.08300</t>
  </si>
  <si>
    <t>1.1.18</t>
  </si>
  <si>
    <t>Расходы по вводу объекта в эксплуатацию-Дворец культуры железнодорожников</t>
  </si>
  <si>
    <t>61.1.01.08340</t>
  </si>
  <si>
    <t>2.2.2</t>
  </si>
  <si>
    <t>61.2.03.00000</t>
  </si>
  <si>
    <t>Расходя на приобретение и установку памятника участнику ВОВ Беседину Н.С.</t>
  </si>
  <si>
    <t>61 3 01 00501</t>
  </si>
  <si>
    <t>Мероприятия по пожарной безопасности</t>
  </si>
  <si>
    <t>61.3.01.08200</t>
  </si>
  <si>
    <t>61.3.01.08330</t>
  </si>
  <si>
    <t>Расходы по вводу объектов в эксплуатацию МБУК ЦБС</t>
  </si>
  <si>
    <t>61.3.01.08350</t>
  </si>
  <si>
    <t>Ремонт учреждений культуры</t>
  </si>
  <si>
    <t>61.3.01.08310</t>
  </si>
  <si>
    <t>Выполнение проектных изыскательных работ по объекту " Строительство детской школы искусств на 650 мест, г. Свободный Амурской области</t>
  </si>
  <si>
    <t>61.5.02.07601</t>
  </si>
  <si>
    <t>3.1.15</t>
  </si>
  <si>
    <t>3.1.16</t>
  </si>
  <si>
    <t>Расходы по вводу в эксплуатацию-дворец культуры железнодорожников</t>
  </si>
  <si>
    <t>Расходы на приобретение и установку памятника участнику ВОВ Беседину Н.С.</t>
  </si>
  <si>
    <t>3.1.17</t>
  </si>
  <si>
    <t>61.2.02.08230</t>
  </si>
  <si>
    <t>2.3</t>
  </si>
  <si>
    <t>Основное мероприятие "Расходы на приобретение и установку памятника участнику ВОВ"</t>
  </si>
  <si>
    <t>2.3.1</t>
  </si>
  <si>
    <t>61.2.03.08320</t>
  </si>
  <si>
    <t>Выравниваниеобеспеченности муниципальных образований по реализации ими отдельных расходных обязательств Предоставление субсидии бюджетным, автономным учреждениям и иным не комерческим организаиям)</t>
  </si>
  <si>
    <t>Основное мероприятие "Участие в софинансировании расходных обязательств по реализации мероприятий  целевой программы «Культура России 2012-2018 годы»</t>
  </si>
  <si>
    <t>5.3</t>
  </si>
  <si>
    <t>5.3.1.</t>
  </si>
  <si>
    <t>Основное мероприятие"Оснащение музыкальными инструментами, оборудование и учебными материалами детских школ искусств"</t>
  </si>
  <si>
    <t>61.5.03.00000</t>
  </si>
  <si>
    <t>Расходы на техническое оснащение МБУК "Свободненский краеведческий музей им.Н.И.Попова"</t>
  </si>
  <si>
    <t>61.2.01.08360</t>
  </si>
  <si>
    <t>3.2</t>
  </si>
  <si>
    <t>3.2.1</t>
  </si>
  <si>
    <t>Основное мероприятие "Региональный проект " Культурная среда"</t>
  </si>
  <si>
    <t>61.3.А1.00000</t>
  </si>
  <si>
    <t>Реализация мероприятий по созданию модельных муниципальных библиотек</t>
  </si>
  <si>
    <t>Основное мероприятие "Расходы на приобретение и установку памятниа участнику ВОВ"</t>
  </si>
  <si>
    <t>5.3.1</t>
  </si>
  <si>
    <t>Отдел культуры администрации города Свободный</t>
  </si>
  <si>
    <t>Основное мероприятие "Оснащение музыкальными инструментами, оборудованием и учебными материалами детских школ искусств</t>
  </si>
  <si>
    <t>Расходы на содержание объекта незавершенной реконструкции и технического переоснащения ДК ЖД г. Свободный пер.Театральный</t>
  </si>
  <si>
    <t>1.1.19</t>
  </si>
  <si>
    <t>Основное мероприятие "Региональный проект" Культурная среда</t>
  </si>
  <si>
    <t>3.2.2</t>
  </si>
  <si>
    <t>61.3.А1.80780</t>
  </si>
  <si>
    <t>5.2.3</t>
  </si>
  <si>
    <t>Выполнение проектных изыскательных работ по объекту "строительство детской школы искусств на 650 мест г. Свободный амурской области</t>
  </si>
  <si>
    <t>61 0 00 00000</t>
  </si>
  <si>
    <t>61 1 00 00000</t>
  </si>
  <si>
    <t>61 1 01 00000</t>
  </si>
  <si>
    <t>61 1 01 01002</t>
  </si>
  <si>
    <t>61 1 01 S7710</t>
  </si>
  <si>
    <t>61 1 02 08120
61 1 01 00520</t>
  </si>
  <si>
    <t>611 01 08500</t>
  </si>
  <si>
    <t>61 1 01 00010</t>
  </si>
  <si>
    <t>61 1 01 S7110        6110108160</t>
  </si>
  <si>
    <t>61 1 02 00000</t>
  </si>
  <si>
    <t>61 1 02 08110</t>
  </si>
  <si>
    <t>61 2 00 00000</t>
  </si>
  <si>
    <t>61 2 01 00000</t>
  </si>
  <si>
    <t>61 2 01 01002</t>
  </si>
  <si>
    <t>61 2 01 08130
61 2 01 00520</t>
  </si>
  <si>
    <t>61 2 01 08500</t>
  </si>
  <si>
    <t>61 3 00 00000</t>
  </si>
  <si>
    <t>61 3 01 00000</t>
  </si>
  <si>
    <t>61 3 01 01002</t>
  </si>
  <si>
    <t>61 3 01 00520</t>
  </si>
  <si>
    <t>61 4 00 00000</t>
  </si>
  <si>
    <t>61 4 01 00000</t>
  </si>
  <si>
    <t>61 4 01 01001</t>
  </si>
  <si>
    <t>61 4 01 00510</t>
  </si>
  <si>
    <t>61 4 02 00000</t>
  </si>
  <si>
    <t>61 4 02 01002</t>
  </si>
  <si>
    <t>61 4 02 01003</t>
  </si>
  <si>
    <t>61 4 02 00530</t>
  </si>
  <si>
    <t>Капитальный ремонт  Центральной детской библиотеки по адресу: Амурская область, г. Свободный, ул. Почтамтская, 50, технологические решения и благоустройство прилегающей территории</t>
  </si>
  <si>
    <t>2.4</t>
  </si>
  <si>
    <t>Основное мероприятие "Региональный проект "Культурная среда""</t>
  </si>
  <si>
    <t>2.4.1</t>
  </si>
  <si>
    <t>Техническое оснащение региональных и муниципальных музеев</t>
  </si>
  <si>
    <t>61.2.А1.00000</t>
  </si>
  <si>
    <t>61.2.А1.55900</t>
  </si>
  <si>
    <t>Капитальный ремонт Центральной детской библиотеки по адресу: Амурская область г. Свободный ул.Почтамтская 50, технологические решения и благоустройство прилегающей территории</t>
  </si>
  <si>
    <t>61.3.А1.Д4540</t>
  </si>
  <si>
    <t>61.3.А1.54540</t>
  </si>
  <si>
    <t>3.2.3</t>
  </si>
  <si>
    <t>Расходы на техническое оснащение МБУК "Свободненский краевелческий музей им.Н.И.Попова"</t>
  </si>
  <si>
    <t>Координатор программы, подпрограмм, участники муниципальной программы</t>
  </si>
  <si>
    <t>Показатели реализации программы, подпрограммы, мероприятий (наименование/ ед. измерения)</t>
  </si>
  <si>
    <t>Базисный год (2013)</t>
  </si>
  <si>
    <t>Значение планового показателя по годам реализации</t>
  </si>
  <si>
    <t>Отношение последнего года к базисному году,%</t>
  </si>
  <si>
    <t xml:space="preserve">Отдел культуры администрации г.Свободного </t>
  </si>
  <si>
    <t>Удельный вес населения города, посещающего зрелищные, концертные и культурно - досуговые мероприятия, в общей численности населения, в процентах</t>
  </si>
  <si>
    <t xml:space="preserve">Доля представленных (во всех формах) зрителю музейных предметов в общем количестве музейных предметов основного фонда, в процентах </t>
  </si>
  <si>
    <t>Доля населения города, охваченного музейным обслуживанием, в процентах</t>
  </si>
  <si>
    <t>Доля объектов культурного наследия, находящихся в удовлетворительном состоянии, в общем количестве объектов культурного наследия муниципального значения, в процентах</t>
  </si>
  <si>
    <t xml:space="preserve">Доля населения города, охваченного библиотечным обслуживанием, в процентах </t>
  </si>
  <si>
    <t>Уровень удовлетворенности населения города качеством предоставления муниципальных услуг в сфере культуры, в процентах</t>
  </si>
  <si>
    <t>Отдел культуры администрации города Свободного</t>
  </si>
  <si>
    <t xml:space="preserve">Увеличение числа общегородских мероприятий в сфере культуры </t>
  </si>
  <si>
    <t>МБУ Дом культуры имени С. Лазо, МБУК «Дом народного творчества имени Петра Комарова», Администрация города Свободного</t>
  </si>
  <si>
    <t>Число клубных формирований, ед.</t>
  </si>
  <si>
    <t>Число участников клубных формирований, чел.</t>
  </si>
  <si>
    <t>Число культурно - досуговых мероприятий, всего, ед.</t>
  </si>
  <si>
    <t>Увеличение числа участников культурно - досуговых мероприятий по сравнению с предыдущим годом, в процентах</t>
  </si>
  <si>
    <t xml:space="preserve"> -</t>
  </si>
  <si>
    <t>Проведение городского фестиваля-конкурса самодеятельного творчества людей с ограниченными возможностями здоровья с участием не менее 40 человек, всего, ед.</t>
  </si>
  <si>
    <t>-</t>
  </si>
  <si>
    <t>Обновление МТБ (приобретение основных средств), ед.</t>
  </si>
  <si>
    <t>Число объектов, в ед.</t>
  </si>
  <si>
    <t>Число участников общегородских мероприятий, тыс.чел.</t>
  </si>
  <si>
    <t>Отдел культуры администрации города Свободного, МБУК «Свободненский краеведческий музей имени Н. И. Попова»</t>
  </si>
  <si>
    <t>Число посетителей, тыс.чел.</t>
  </si>
  <si>
    <t>Число отремонтированных музейных объектов, ед.</t>
  </si>
  <si>
    <t>Число оснащенных муниципальных музеев, ед.</t>
  </si>
  <si>
    <t>Отдел культуры администрации города Свободного.</t>
  </si>
  <si>
    <t>Число зарегистрированных пользователей муниципальных библиотек, тыс. чел</t>
  </si>
  <si>
    <t>Отдел культуры администрации города Свободного, МБУК «Централизованная библиотечная система»</t>
  </si>
  <si>
    <t>Число книговыдач муниципальных библиотек, тыс. ед.</t>
  </si>
  <si>
    <t>Число объектов культуры, ед.</t>
  </si>
  <si>
    <t>Целевое комплектование библиотечных фондов специализированными справочно-информационными изданиями, ед.</t>
  </si>
  <si>
    <t>Комплектование библиотечных фондов, экз.</t>
  </si>
  <si>
    <t>Число объектов культуры, %</t>
  </si>
  <si>
    <t>Количество отремонтированных объектов, шт.</t>
  </si>
  <si>
    <t>Наличие ПСД по капитальному ремонту внутренних инженерных систем отопления, холодного водоснабжения и канализации помещений МБУК «ЦБС, в ед.</t>
  </si>
  <si>
    <t xml:space="preserve">Отношения среднемесячной номинальной начисленной заработной платы работников муниципальных учреждений культуры и искусства к среднемесячной номинальной начисленной заработной плате работников, процентах </t>
  </si>
  <si>
    <t>Выполнение плана мероприятий «Изменения направленные на повышение эффективности сферы культуры»</t>
  </si>
  <si>
    <t>Обновление МТБ (приобретение музыкальных инструментов), ед.</t>
  </si>
  <si>
    <t>Модернизация школы, шт.</t>
  </si>
  <si>
    <t>Предпроектные работы,%.</t>
  </si>
  <si>
    <t>"Мероприятия по сносу электроподстанции ДК ЖД пер. Театральный, 2"</t>
  </si>
  <si>
    <t xml:space="preserve"> Пополнение библиотечного фонда</t>
  </si>
  <si>
    <t xml:space="preserve">Отдел культуры администрации города Свободного, Муниципальное автономное учреждение дополнительного образования «Детская школа искусств» города Свободного; Управление по ЖКХ и благоустройству администрации города Свободного, </t>
  </si>
  <si>
    <t>Приложение № 1</t>
  </si>
  <si>
    <t>Система основных мероприятий, мероприятий и плановых показателей реализации муниципальной программы</t>
  </si>
  <si>
    <t>к муниципальной программе               «Развитие и сохранение культуры и искусства в городе Свободном»</t>
  </si>
  <si>
    <t>Капитальный ремонт Центральной городской библиотеки ул .К-Маркса,12, г.Свободный</t>
  </si>
  <si>
    <t>Приложение N 6</t>
  </si>
  <si>
    <t>к муниципальной программе</t>
  </si>
  <si>
    <t xml:space="preserve"> «Развитие и сохранение культуры и </t>
  </si>
  <si>
    <t>Коэффициенты значимости</t>
  </si>
  <si>
    <t xml:space="preserve"> основных мероприятий, мероприятий</t>
  </si>
  <si>
    <t>№ п./п.</t>
  </si>
  <si>
    <t>Наименование подпрограммы, основного мероприятия</t>
  </si>
  <si>
    <t>1.2.3</t>
  </si>
  <si>
    <t>Организация и проведение общегородских мероприятий</t>
  </si>
  <si>
    <t>1.2.3.</t>
  </si>
  <si>
    <t>2015 год 
(1-й год реализации)</t>
  </si>
  <si>
    <t>2016 год
(2-й год реализации)</t>
  </si>
  <si>
    <t>2017 год 
(3-й год реализации)</t>
  </si>
  <si>
    <t>2018 год
 (4-й год реализации)</t>
  </si>
  <si>
    <t>2019 год
 (5-й год реализации)</t>
  </si>
  <si>
    <t>2020 год 
(6-й год реализации)</t>
  </si>
  <si>
    <t>2021 год 
(7-й год реализации)</t>
  </si>
  <si>
    <t>2022 год 
(8-й год реализации)</t>
  </si>
  <si>
    <t>2023 год 
(9-й год реализации)</t>
  </si>
  <si>
    <t>2024 год 
(10-й год реализации)</t>
  </si>
  <si>
    <t>2025 год 
(11-й год реализации)</t>
  </si>
  <si>
    <t>Число реконструированных и технически переоснащенных объектов культуры, ед.</t>
  </si>
  <si>
    <t>Наличие проектно-сметной документации</t>
  </si>
  <si>
    <t>1.1.11-1.1.14, 1.1.17, 1.1.19</t>
  </si>
  <si>
    <t>Число объектов незавершенной реконструкции под содержанием,  ед.</t>
  </si>
  <si>
    <t xml:space="preserve">Число объектов с проведенной строительно-технической экспертизой, ед </t>
  </si>
  <si>
    <t>Число введенных в эксплуатацию объектов культуры, ед.</t>
  </si>
  <si>
    <t>Число приобретенных сценических комплексов, ед.</t>
  </si>
  <si>
    <t>Число  технически оснащеных объектов культуры, ед</t>
  </si>
  <si>
    <t>Число проведенных ремонтно-реставрационных работ памятников истории, архитектуры, монументального искусства, ед.</t>
  </si>
  <si>
    <t>Число приобретенных и установленных памятников, ед.</t>
  </si>
  <si>
    <t>Число отремонтированных узлов учета, ед.</t>
  </si>
  <si>
    <t>Наличие ПСД, ед.</t>
  </si>
  <si>
    <t>Число отремонтированных объектов культуры, ед.</t>
  </si>
  <si>
    <t>Количество библиотек, ед.</t>
  </si>
  <si>
    <t>3.2.1-3.2.3</t>
  </si>
  <si>
    <t>наличие проектно-изискательных работ, ед</t>
  </si>
  <si>
    <t>Число мероприятий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</si>
</sst>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i/>
      <sz val="8"/>
      <name val="Times New Roman"/>
      <family val="1"/>
      <charset val="204"/>
    </font>
    <font>
      <b/>
      <i/>
      <sz val="8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8"/>
      <color theme="1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204">
    <xf numFmtId="0" fontId="0" fillId="0" borderId="0" xfId="0"/>
    <xf numFmtId="0" fontId="1" fillId="0" borderId="0" xfId="0" applyFont="1" applyFill="1"/>
    <xf numFmtId="0" fontId="3" fillId="0" borderId="0" xfId="0" applyFont="1" applyFill="1" applyAlignment="1">
      <alignment wrapText="1"/>
    </xf>
    <xf numFmtId="4" fontId="3" fillId="0" borderId="0" xfId="0" applyNumberFormat="1" applyFont="1" applyFill="1" applyAlignment="1">
      <alignment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2" fontId="3" fillId="0" borderId="1" xfId="1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0" fillId="0" borderId="0" xfId="0" applyFill="1"/>
    <xf numFmtId="0" fontId="5" fillId="0" borderId="0" xfId="0" applyFont="1" applyFill="1"/>
    <xf numFmtId="0" fontId="7" fillId="0" borderId="0" xfId="0" applyFont="1" applyFill="1"/>
    <xf numFmtId="0" fontId="0" fillId="0" borderId="0" xfId="0" applyFont="1" applyFill="1"/>
    <xf numFmtId="0" fontId="8" fillId="0" borderId="0" xfId="0" applyFont="1" applyFill="1"/>
    <xf numFmtId="4" fontId="8" fillId="0" borderId="0" xfId="0" applyNumberFormat="1" applyFont="1" applyFill="1" applyAlignment="1">
      <alignment wrapText="1"/>
    </xf>
    <xf numFmtId="0" fontId="8" fillId="0" borderId="0" xfId="0" applyFont="1" applyFill="1" applyAlignment="1"/>
    <xf numFmtId="4" fontId="8" fillId="0" borderId="0" xfId="0" applyNumberFormat="1" applyFont="1" applyFill="1" applyAlignment="1"/>
    <xf numFmtId="4" fontId="8" fillId="0" borderId="0" xfId="0" applyNumberFormat="1" applyFont="1" applyFill="1"/>
    <xf numFmtId="0" fontId="8" fillId="0" borderId="1" xfId="0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top" wrapText="1"/>
    </xf>
    <xf numFmtId="49" fontId="9" fillId="0" borderId="2" xfId="0" applyNumberFormat="1" applyFont="1" applyFill="1" applyBorder="1" applyAlignment="1">
      <alignment horizontal="center" vertical="center" wrapText="1"/>
    </xf>
    <xf numFmtId="2" fontId="8" fillId="0" borderId="4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2" fontId="8" fillId="0" borderId="2" xfId="0" applyNumberFormat="1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top" wrapText="1"/>
    </xf>
    <xf numFmtId="4" fontId="4" fillId="0" borderId="11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/>
    <xf numFmtId="0" fontId="11" fillId="0" borderId="1" xfId="0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2" fontId="9" fillId="0" borderId="2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left"/>
    </xf>
    <xf numFmtId="2" fontId="0" fillId="0" borderId="0" xfId="0" applyNumberFormat="1" applyFill="1"/>
    <xf numFmtId="0" fontId="8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0" fillId="0" borderId="0" xfId="0" applyBorder="1"/>
    <xf numFmtId="0" fontId="10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9" fontId="12" fillId="0" borderId="1" xfId="1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8" fillId="0" borderId="0" xfId="0" applyFont="1" applyAlignment="1">
      <alignment vertical="center" wrapText="1"/>
    </xf>
    <xf numFmtId="0" fontId="20" fillId="0" borderId="0" xfId="0" applyFont="1"/>
    <xf numFmtId="0" fontId="2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center" vertical="center" wrapText="1"/>
    </xf>
    <xf numFmtId="2" fontId="9" fillId="0" borderId="2" xfId="0" applyNumberFormat="1" applyFont="1" applyFill="1" applyBorder="1" applyAlignment="1">
      <alignment horizontal="center" vertical="center" wrapText="1"/>
    </xf>
    <xf numFmtId="2" fontId="9" fillId="0" borderId="4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center" vertical="center"/>
    </xf>
    <xf numFmtId="0" fontId="0" fillId="0" borderId="0" xfId="0" applyFont="1"/>
    <xf numFmtId="0" fontId="9" fillId="0" borderId="1" xfId="0" applyFont="1" applyBorder="1" applyAlignment="1">
      <alignment horizontal="center" vertical="center"/>
    </xf>
    <xf numFmtId="0" fontId="5" fillId="0" borderId="0" xfId="0" applyFont="1"/>
    <xf numFmtId="2" fontId="9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8" fillId="0" borderId="0" xfId="0" applyFont="1"/>
    <xf numFmtId="0" fontId="13" fillId="0" borderId="1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/>
    </xf>
    <xf numFmtId="0" fontId="17" fillId="0" borderId="0" xfId="0" applyFont="1"/>
    <xf numFmtId="0" fontId="22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3" fontId="23" fillId="0" borderId="1" xfId="0" applyNumberFormat="1" applyFont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 wrapText="1"/>
    </xf>
    <xf numFmtId="164" fontId="0" fillId="0" borderId="0" xfId="0" applyNumberFormat="1" applyAlignment="1">
      <alignment wrapText="1"/>
    </xf>
    <xf numFmtId="2" fontId="8" fillId="0" borderId="1" xfId="0" applyNumberFormat="1" applyFont="1" applyFill="1" applyBorder="1" applyAlignment="1">
      <alignment horizontal="center" vertical="center" wrapText="1"/>
    </xf>
    <xf numFmtId="2" fontId="9" fillId="0" borderId="4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center" vertical="center" wrapText="1"/>
    </xf>
    <xf numFmtId="2" fontId="9" fillId="0" borderId="2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164" fontId="12" fillId="0" borderId="3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textRotation="90" wrapText="1"/>
    </xf>
    <xf numFmtId="0" fontId="8" fillId="0" borderId="1" xfId="0" applyFont="1" applyBorder="1" applyAlignment="1">
      <alignment horizontal="center" vertical="center" wrapText="1"/>
    </xf>
    <xf numFmtId="0" fontId="18" fillId="0" borderId="0" xfId="0" applyFont="1" applyAlignment="1">
      <alignment horizontal="right" vertical="center"/>
    </xf>
    <xf numFmtId="0" fontId="19" fillId="0" borderId="0" xfId="0" applyFont="1" applyAlignment="1">
      <alignment horizontal="center" vertical="center"/>
    </xf>
    <xf numFmtId="0" fontId="18" fillId="0" borderId="0" xfId="0" applyFont="1" applyAlignment="1">
      <alignment horizontal="right" vertical="center" wrapText="1"/>
    </xf>
    <xf numFmtId="164" fontId="12" fillId="0" borderId="1" xfId="0" applyNumberFormat="1" applyFont="1" applyBorder="1" applyAlignment="1">
      <alignment horizontal="center" vertical="center" textRotation="90" wrapText="1"/>
    </xf>
    <xf numFmtId="0" fontId="13" fillId="0" borderId="1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2" fontId="9" fillId="0" borderId="2" xfId="0" applyNumberFormat="1" applyFont="1" applyFill="1" applyBorder="1" applyAlignment="1">
      <alignment horizontal="center" vertical="center" wrapText="1"/>
    </xf>
    <xf numFmtId="2" fontId="9" fillId="0" borderId="4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2" fontId="9" fillId="0" borderId="3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0" xfId="0" applyFont="1" applyFill="1" applyAlignment="1">
      <alignment horizontal="right" vertical="top" wrapText="1"/>
    </xf>
    <xf numFmtId="0" fontId="9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top" wrapText="1"/>
    </xf>
    <xf numFmtId="9" fontId="3" fillId="0" borderId="2" xfId="1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wrapText="1"/>
    </xf>
    <xf numFmtId="0" fontId="3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 applyProtection="1">
      <alignment horizontal="center" vertical="top" wrapText="1"/>
      <protection locked="0"/>
    </xf>
    <xf numFmtId="0" fontId="1" fillId="0" borderId="4" xfId="0" applyFont="1" applyFill="1" applyBorder="1" applyAlignment="1" applyProtection="1">
      <alignment horizontal="center" vertical="top" wrapText="1"/>
      <protection locked="0"/>
    </xf>
    <xf numFmtId="0" fontId="1" fillId="0" borderId="3" xfId="0" applyFont="1" applyFill="1" applyBorder="1" applyAlignment="1" applyProtection="1">
      <alignment horizontal="center" vertical="top" wrapText="1"/>
      <protection locked="0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2" fontId="8" fillId="0" borderId="2" xfId="0" applyNumberFormat="1" applyFont="1" applyBorder="1" applyAlignment="1">
      <alignment horizontal="center" vertical="center"/>
    </xf>
    <xf numFmtId="2" fontId="8" fillId="0" borderId="3" xfId="0" applyNumberFormat="1" applyFont="1" applyBorder="1" applyAlignment="1">
      <alignment horizontal="center" vertical="center"/>
    </xf>
    <xf numFmtId="2" fontId="8" fillId="0" borderId="2" xfId="0" applyNumberFormat="1" applyFont="1" applyFill="1" applyBorder="1" applyAlignment="1">
      <alignment horizontal="center" vertical="center"/>
    </xf>
    <xf numFmtId="2" fontId="8" fillId="0" borderId="3" xfId="0" applyNumberFormat="1" applyFont="1" applyFill="1" applyBorder="1" applyAlignment="1">
      <alignment horizontal="center" vertical="center"/>
    </xf>
    <xf numFmtId="2" fontId="8" fillId="0" borderId="4" xfId="0" applyNumberFormat="1" applyFont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15" fillId="0" borderId="0" xfId="0" applyFont="1" applyAlignment="1">
      <alignment horizontal="center" vertic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3"/>
  <sheetViews>
    <sheetView workbookViewId="0">
      <selection activeCell="S9" sqref="S9"/>
    </sheetView>
  </sheetViews>
  <sheetFormatPr defaultRowHeight="15" x14ac:dyDescent="0.25"/>
  <cols>
    <col min="1" max="1" width="7.28515625" customWidth="1"/>
    <col min="2" max="2" width="53.85546875" customWidth="1"/>
    <col min="3" max="3" width="15.28515625" customWidth="1"/>
    <col min="4" max="4" width="17.7109375" customWidth="1"/>
    <col min="5" max="16" width="6.5703125" customWidth="1"/>
    <col min="17" max="17" width="6.5703125" style="104" customWidth="1"/>
    <col min="18" max="18" width="9.140625" style="62"/>
  </cols>
  <sheetData>
    <row r="1" spans="1:18" ht="15" customHeight="1" x14ac:dyDescent="0.25">
      <c r="A1" s="97"/>
      <c r="B1" s="97"/>
      <c r="C1" s="97"/>
      <c r="D1" s="97"/>
      <c r="E1" s="97"/>
      <c r="F1" s="97"/>
      <c r="G1" s="97"/>
      <c r="H1" s="97"/>
      <c r="I1" s="128" t="s">
        <v>347</v>
      </c>
      <c r="J1" s="128"/>
      <c r="K1" s="128"/>
      <c r="L1" s="128"/>
      <c r="M1" s="128"/>
      <c r="N1" s="128"/>
      <c r="O1" s="128"/>
      <c r="P1" s="128"/>
      <c r="Q1" s="128"/>
    </row>
    <row r="2" spans="1:18" ht="36.75" customHeight="1" x14ac:dyDescent="0.25">
      <c r="A2" s="97"/>
      <c r="B2" s="97"/>
      <c r="C2" s="97"/>
      <c r="D2" s="97"/>
      <c r="E2" s="97"/>
      <c r="F2" s="97"/>
      <c r="G2" s="97"/>
      <c r="H2" s="97"/>
      <c r="I2" s="97"/>
      <c r="J2" s="68"/>
      <c r="K2" s="68"/>
      <c r="L2" s="68"/>
      <c r="M2" s="130" t="s">
        <v>349</v>
      </c>
      <c r="N2" s="130"/>
      <c r="O2" s="130"/>
      <c r="P2" s="130"/>
      <c r="Q2" s="130"/>
    </row>
    <row r="3" spans="1:18" ht="28.5" customHeight="1" x14ac:dyDescent="0.25">
      <c r="A3" s="129" t="s">
        <v>348</v>
      </c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</row>
    <row r="4" spans="1:18" ht="15.75" customHeight="1" x14ac:dyDescent="0.25">
      <c r="A4" s="121" t="s">
        <v>0</v>
      </c>
      <c r="B4" s="121" t="s">
        <v>1</v>
      </c>
      <c r="C4" s="121" t="s">
        <v>300</v>
      </c>
      <c r="D4" s="121" t="s">
        <v>301</v>
      </c>
      <c r="E4" s="126" t="s">
        <v>302</v>
      </c>
      <c r="F4" s="121" t="s">
        <v>303</v>
      </c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31" t="s">
        <v>304</v>
      </c>
    </row>
    <row r="5" spans="1:18" ht="128.25" customHeight="1" x14ac:dyDescent="0.25">
      <c r="A5" s="121"/>
      <c r="B5" s="121"/>
      <c r="C5" s="121"/>
      <c r="D5" s="121"/>
      <c r="E5" s="126"/>
      <c r="F5" s="84">
        <v>2015</v>
      </c>
      <c r="G5" s="84">
        <v>2016</v>
      </c>
      <c r="H5" s="84">
        <v>2017</v>
      </c>
      <c r="I5" s="84">
        <v>2018</v>
      </c>
      <c r="J5" s="84">
        <v>2019</v>
      </c>
      <c r="K5" s="84">
        <v>2020</v>
      </c>
      <c r="L5" s="84">
        <v>2021</v>
      </c>
      <c r="M5" s="84">
        <v>2022</v>
      </c>
      <c r="N5" s="84">
        <v>2023</v>
      </c>
      <c r="O5" s="84">
        <v>2024</v>
      </c>
      <c r="P5" s="84">
        <v>2025</v>
      </c>
      <c r="Q5" s="131"/>
    </row>
    <row r="6" spans="1:18" s="67" customFormat="1" ht="14.25" customHeight="1" x14ac:dyDescent="0.2">
      <c r="A6" s="98">
        <v>1</v>
      </c>
      <c r="B6" s="98">
        <v>2</v>
      </c>
      <c r="C6" s="99">
        <v>3</v>
      </c>
      <c r="D6" s="99">
        <v>4</v>
      </c>
      <c r="E6" s="99">
        <v>5</v>
      </c>
      <c r="F6" s="99">
        <v>6</v>
      </c>
      <c r="G6" s="99">
        <v>7</v>
      </c>
      <c r="H6" s="99">
        <v>8</v>
      </c>
      <c r="I6" s="99">
        <v>9</v>
      </c>
      <c r="J6" s="99">
        <v>10</v>
      </c>
      <c r="K6" s="99">
        <v>11</v>
      </c>
      <c r="L6" s="99">
        <v>12</v>
      </c>
      <c r="M6" s="99">
        <v>13</v>
      </c>
      <c r="N6" s="99">
        <v>14</v>
      </c>
      <c r="O6" s="99">
        <v>15</v>
      </c>
      <c r="P6" s="99">
        <v>16</v>
      </c>
      <c r="Q6" s="100">
        <v>17</v>
      </c>
      <c r="R6" s="66"/>
    </row>
    <row r="7" spans="1:18" ht="145.5" customHeight="1" x14ac:dyDescent="0.25">
      <c r="A7" s="132" t="s">
        <v>9</v>
      </c>
      <c r="B7" s="132" t="s">
        <v>97</v>
      </c>
      <c r="C7" s="127" t="s">
        <v>305</v>
      </c>
      <c r="D7" s="84" t="s">
        <v>306</v>
      </c>
      <c r="E7" s="84">
        <v>69.8</v>
      </c>
      <c r="F7" s="84">
        <v>73.3</v>
      </c>
      <c r="G7" s="84">
        <v>76.8</v>
      </c>
      <c r="H7" s="84">
        <v>80.3</v>
      </c>
      <c r="I7" s="84">
        <v>83.8</v>
      </c>
      <c r="J7" s="84">
        <v>85.2</v>
      </c>
      <c r="K7" s="84">
        <v>86.6</v>
      </c>
      <c r="L7" s="84">
        <v>88</v>
      </c>
      <c r="M7" s="84">
        <v>89.4</v>
      </c>
      <c r="N7" s="84">
        <v>90.8</v>
      </c>
      <c r="O7" s="84">
        <v>92.2</v>
      </c>
      <c r="P7" s="84">
        <v>93.7</v>
      </c>
      <c r="Q7" s="101">
        <v>134.19999999999999</v>
      </c>
    </row>
    <row r="8" spans="1:18" ht="101.25" customHeight="1" x14ac:dyDescent="0.25">
      <c r="A8" s="132"/>
      <c r="B8" s="132"/>
      <c r="C8" s="127"/>
      <c r="D8" s="84" t="s">
        <v>307</v>
      </c>
      <c r="E8" s="84">
        <v>24</v>
      </c>
      <c r="F8" s="84">
        <v>28</v>
      </c>
      <c r="G8" s="84">
        <v>31</v>
      </c>
      <c r="H8" s="84">
        <v>33</v>
      </c>
      <c r="I8" s="84">
        <v>34</v>
      </c>
      <c r="J8" s="84">
        <v>34.700000000000003</v>
      </c>
      <c r="K8" s="84">
        <v>35.4</v>
      </c>
      <c r="L8" s="84">
        <v>36.1</v>
      </c>
      <c r="M8" s="84">
        <v>36.799999999999997</v>
      </c>
      <c r="N8" s="84">
        <v>37.5</v>
      </c>
      <c r="O8" s="84">
        <v>38.200000000000003</v>
      </c>
      <c r="P8" s="84">
        <v>39</v>
      </c>
      <c r="Q8" s="101">
        <v>162.5</v>
      </c>
    </row>
    <row r="9" spans="1:18" ht="67.5" customHeight="1" x14ac:dyDescent="0.25">
      <c r="A9" s="132"/>
      <c r="B9" s="132"/>
      <c r="C9" s="127"/>
      <c r="D9" s="84" t="s">
        <v>308</v>
      </c>
      <c r="E9" s="84">
        <v>55</v>
      </c>
      <c r="F9" s="84">
        <v>58</v>
      </c>
      <c r="G9" s="84">
        <v>60</v>
      </c>
      <c r="H9" s="84">
        <v>73</v>
      </c>
      <c r="I9" s="84">
        <v>79</v>
      </c>
      <c r="J9" s="84">
        <v>90</v>
      </c>
      <c r="K9" s="84">
        <v>90.2</v>
      </c>
      <c r="L9" s="84">
        <v>90</v>
      </c>
      <c r="M9" s="84">
        <v>90</v>
      </c>
      <c r="N9" s="84">
        <v>90</v>
      </c>
      <c r="O9" s="84">
        <v>90</v>
      </c>
      <c r="P9" s="84">
        <v>91</v>
      </c>
      <c r="Q9" s="101">
        <v>165.45</v>
      </c>
    </row>
    <row r="10" spans="1:18" ht="114.75" customHeight="1" x14ac:dyDescent="0.25">
      <c r="A10" s="132"/>
      <c r="B10" s="132"/>
      <c r="C10" s="127"/>
      <c r="D10" s="84" t="s">
        <v>309</v>
      </c>
      <c r="E10" s="84">
        <v>35</v>
      </c>
      <c r="F10" s="84">
        <v>45</v>
      </c>
      <c r="G10" s="84">
        <v>50</v>
      </c>
      <c r="H10" s="84">
        <v>55</v>
      </c>
      <c r="I10" s="84">
        <v>60</v>
      </c>
      <c r="J10" s="84">
        <v>60.7</v>
      </c>
      <c r="K10" s="84">
        <v>61.4</v>
      </c>
      <c r="L10" s="84">
        <v>62.1</v>
      </c>
      <c r="M10" s="84">
        <v>62.8</v>
      </c>
      <c r="N10" s="84">
        <v>63.5</v>
      </c>
      <c r="O10" s="84">
        <v>64.2</v>
      </c>
      <c r="P10" s="84">
        <v>70</v>
      </c>
      <c r="Q10" s="101">
        <v>200</v>
      </c>
    </row>
    <row r="11" spans="1:18" ht="67.5" customHeight="1" x14ac:dyDescent="0.25">
      <c r="A11" s="132"/>
      <c r="B11" s="132"/>
      <c r="C11" s="127"/>
      <c r="D11" s="84" t="s">
        <v>310</v>
      </c>
      <c r="E11" s="84">
        <v>20.6</v>
      </c>
      <c r="F11" s="84">
        <v>22.2</v>
      </c>
      <c r="G11" s="84">
        <v>23.8</v>
      </c>
      <c r="H11" s="84">
        <v>25.4</v>
      </c>
      <c r="I11" s="84">
        <v>27</v>
      </c>
      <c r="J11" s="84">
        <v>27.4</v>
      </c>
      <c r="K11" s="84">
        <v>27.8</v>
      </c>
      <c r="L11" s="84">
        <v>28.2</v>
      </c>
      <c r="M11" s="84">
        <v>28.6</v>
      </c>
      <c r="N11" s="84">
        <v>29</v>
      </c>
      <c r="O11" s="84">
        <v>29.4</v>
      </c>
      <c r="P11" s="84">
        <v>30</v>
      </c>
      <c r="Q11" s="101">
        <v>145.6</v>
      </c>
    </row>
    <row r="12" spans="1:18" ht="120" customHeight="1" x14ac:dyDescent="0.25">
      <c r="A12" s="132"/>
      <c r="B12" s="132"/>
      <c r="C12" s="127"/>
      <c r="D12" s="84" t="s">
        <v>311</v>
      </c>
      <c r="E12" s="84">
        <v>71</v>
      </c>
      <c r="F12" s="84">
        <v>74</v>
      </c>
      <c r="G12" s="84">
        <v>78</v>
      </c>
      <c r="H12" s="84">
        <v>81</v>
      </c>
      <c r="I12" s="84">
        <v>84</v>
      </c>
      <c r="J12" s="84">
        <v>84.9</v>
      </c>
      <c r="K12" s="84">
        <v>85.8</v>
      </c>
      <c r="L12" s="84">
        <v>86.7</v>
      </c>
      <c r="M12" s="84">
        <v>87.6</v>
      </c>
      <c r="N12" s="84">
        <v>88.5</v>
      </c>
      <c r="O12" s="84">
        <v>89.4</v>
      </c>
      <c r="P12" s="84">
        <v>90</v>
      </c>
      <c r="Q12" s="101">
        <v>126.7</v>
      </c>
    </row>
    <row r="13" spans="1:18" ht="56.25" customHeight="1" x14ac:dyDescent="0.25">
      <c r="A13" s="92"/>
      <c r="B13" s="92" t="s">
        <v>10</v>
      </c>
      <c r="C13" s="84" t="s">
        <v>312</v>
      </c>
      <c r="D13" s="84" t="s">
        <v>313</v>
      </c>
      <c r="E13" s="84">
        <v>25</v>
      </c>
      <c r="F13" s="84">
        <v>30</v>
      </c>
      <c r="G13" s="84">
        <v>32</v>
      </c>
      <c r="H13" s="84">
        <v>34</v>
      </c>
      <c r="I13" s="84">
        <v>36</v>
      </c>
      <c r="J13" s="84">
        <v>36.6</v>
      </c>
      <c r="K13" s="84">
        <v>37.200000000000003</v>
      </c>
      <c r="L13" s="84">
        <v>37.799999999999997</v>
      </c>
      <c r="M13" s="84">
        <v>38.4</v>
      </c>
      <c r="N13" s="84">
        <v>39</v>
      </c>
      <c r="O13" s="84">
        <v>39.6</v>
      </c>
      <c r="P13" s="84">
        <v>40</v>
      </c>
      <c r="Q13" s="101">
        <v>160</v>
      </c>
    </row>
    <row r="14" spans="1:18" ht="37.5" customHeight="1" x14ac:dyDescent="0.25">
      <c r="A14" s="95" t="s">
        <v>64</v>
      </c>
      <c r="B14" s="92" t="s">
        <v>11</v>
      </c>
      <c r="C14" s="121" t="s">
        <v>314</v>
      </c>
      <c r="D14" s="84" t="s">
        <v>321</v>
      </c>
      <c r="E14" s="84" t="s">
        <v>321</v>
      </c>
      <c r="F14" s="84" t="s">
        <v>321</v>
      </c>
      <c r="G14" s="84" t="s">
        <v>321</v>
      </c>
      <c r="H14" s="84" t="s">
        <v>321</v>
      </c>
      <c r="I14" s="84" t="s">
        <v>321</v>
      </c>
      <c r="J14" s="84" t="s">
        <v>321</v>
      </c>
      <c r="K14" s="84" t="s">
        <v>321</v>
      </c>
      <c r="L14" s="84" t="s">
        <v>321</v>
      </c>
      <c r="M14" s="84" t="s">
        <v>321</v>
      </c>
      <c r="N14" s="84" t="s">
        <v>321</v>
      </c>
      <c r="O14" s="84" t="s">
        <v>321</v>
      </c>
      <c r="P14" s="84" t="s">
        <v>321</v>
      </c>
      <c r="Q14" s="101" t="s">
        <v>321</v>
      </c>
    </row>
    <row r="15" spans="1:18" ht="30" customHeight="1" x14ac:dyDescent="0.25">
      <c r="A15" s="133" t="s">
        <v>59</v>
      </c>
      <c r="B15" s="121" t="s">
        <v>12</v>
      </c>
      <c r="C15" s="121"/>
      <c r="D15" s="84" t="s">
        <v>315</v>
      </c>
      <c r="E15" s="84">
        <v>20</v>
      </c>
      <c r="F15" s="84">
        <v>20</v>
      </c>
      <c r="G15" s="84">
        <v>21</v>
      </c>
      <c r="H15" s="84">
        <v>22</v>
      </c>
      <c r="I15" s="84">
        <v>23</v>
      </c>
      <c r="J15" s="84">
        <v>24</v>
      </c>
      <c r="K15" s="84">
        <v>25</v>
      </c>
      <c r="L15" s="84">
        <v>26</v>
      </c>
      <c r="M15" s="84">
        <v>27</v>
      </c>
      <c r="N15" s="84">
        <v>28</v>
      </c>
      <c r="O15" s="84">
        <v>29</v>
      </c>
      <c r="P15" s="84">
        <v>30</v>
      </c>
      <c r="Q15" s="101">
        <v>150</v>
      </c>
    </row>
    <row r="16" spans="1:18" ht="42.75" customHeight="1" x14ac:dyDescent="0.25">
      <c r="A16" s="133"/>
      <c r="B16" s="121"/>
      <c r="C16" s="121"/>
      <c r="D16" s="84" t="s">
        <v>316</v>
      </c>
      <c r="E16" s="84">
        <v>552</v>
      </c>
      <c r="F16" s="84">
        <v>564</v>
      </c>
      <c r="G16" s="84">
        <v>576</v>
      </c>
      <c r="H16" s="84">
        <v>588</v>
      </c>
      <c r="I16" s="84">
        <v>600</v>
      </c>
      <c r="J16" s="84">
        <v>607</v>
      </c>
      <c r="K16" s="84">
        <v>614</v>
      </c>
      <c r="L16" s="84">
        <v>621</v>
      </c>
      <c r="M16" s="84">
        <v>628</v>
      </c>
      <c r="N16" s="84">
        <v>635</v>
      </c>
      <c r="O16" s="84">
        <v>642</v>
      </c>
      <c r="P16" s="84">
        <v>650</v>
      </c>
      <c r="Q16" s="101">
        <v>117.6</v>
      </c>
    </row>
    <row r="17" spans="1:17" ht="56.25" customHeight="1" x14ac:dyDescent="0.25">
      <c r="A17" s="133"/>
      <c r="B17" s="121"/>
      <c r="C17" s="121"/>
      <c r="D17" s="84" t="s">
        <v>317</v>
      </c>
      <c r="E17" s="84">
        <v>288</v>
      </c>
      <c r="F17" s="84">
        <v>326</v>
      </c>
      <c r="G17" s="84">
        <v>330</v>
      </c>
      <c r="H17" s="84">
        <v>332</v>
      </c>
      <c r="I17" s="84">
        <v>334</v>
      </c>
      <c r="J17" s="84">
        <v>335</v>
      </c>
      <c r="K17" s="84">
        <v>336</v>
      </c>
      <c r="L17" s="84">
        <v>337</v>
      </c>
      <c r="M17" s="84">
        <v>338</v>
      </c>
      <c r="N17" s="84">
        <v>339</v>
      </c>
      <c r="O17" s="84">
        <v>340</v>
      </c>
      <c r="P17" s="84">
        <v>340</v>
      </c>
      <c r="Q17" s="101">
        <v>118.1</v>
      </c>
    </row>
    <row r="18" spans="1:17" ht="101.25" customHeight="1" x14ac:dyDescent="0.25">
      <c r="A18" s="133"/>
      <c r="B18" s="121"/>
      <c r="C18" s="121"/>
      <c r="D18" s="84" t="s">
        <v>318</v>
      </c>
      <c r="E18" s="84" t="s">
        <v>319</v>
      </c>
      <c r="F18" s="84">
        <v>3.5</v>
      </c>
      <c r="G18" s="84">
        <v>3.5</v>
      </c>
      <c r="H18" s="84">
        <v>3.5</v>
      </c>
      <c r="I18" s="84">
        <v>3.5</v>
      </c>
      <c r="J18" s="84">
        <v>1.5</v>
      </c>
      <c r="K18" s="84">
        <v>1.5</v>
      </c>
      <c r="L18" s="84">
        <v>1.5</v>
      </c>
      <c r="M18" s="84">
        <v>1.5</v>
      </c>
      <c r="N18" s="84">
        <v>1.5</v>
      </c>
      <c r="O18" s="84">
        <v>1.5</v>
      </c>
      <c r="P18" s="84">
        <v>1.5</v>
      </c>
      <c r="Q18" s="101" t="s">
        <v>321</v>
      </c>
    </row>
    <row r="19" spans="1:17" ht="35.25" customHeight="1" x14ac:dyDescent="0.25">
      <c r="A19" s="93" t="s">
        <v>60</v>
      </c>
      <c r="B19" s="84" t="s">
        <v>127</v>
      </c>
      <c r="C19" s="121"/>
      <c r="D19" s="84" t="s">
        <v>321</v>
      </c>
      <c r="E19" s="84" t="s">
        <v>321</v>
      </c>
      <c r="F19" s="84" t="s">
        <v>321</v>
      </c>
      <c r="G19" s="84" t="s">
        <v>321</v>
      </c>
      <c r="H19" s="84" t="s">
        <v>321</v>
      </c>
      <c r="I19" s="84" t="s">
        <v>321</v>
      </c>
      <c r="J19" s="84" t="s">
        <v>321</v>
      </c>
      <c r="K19" s="84" t="s">
        <v>321</v>
      </c>
      <c r="L19" s="84" t="s">
        <v>321</v>
      </c>
      <c r="M19" s="84" t="s">
        <v>321</v>
      </c>
      <c r="N19" s="84" t="s">
        <v>321</v>
      </c>
      <c r="O19" s="84" t="s">
        <v>321</v>
      </c>
      <c r="P19" s="84" t="s">
        <v>321</v>
      </c>
      <c r="Q19" s="101" t="s">
        <v>321</v>
      </c>
    </row>
    <row r="20" spans="1:17" ht="138" customHeight="1" x14ac:dyDescent="0.25">
      <c r="A20" s="93" t="s">
        <v>61</v>
      </c>
      <c r="B20" s="84" t="s">
        <v>13</v>
      </c>
      <c r="C20" s="121"/>
      <c r="D20" s="84" t="s">
        <v>320</v>
      </c>
      <c r="E20" s="84">
        <v>1</v>
      </c>
      <c r="F20" s="84">
        <v>1</v>
      </c>
      <c r="G20" s="84" t="s">
        <v>321</v>
      </c>
      <c r="H20" s="84" t="s">
        <v>321</v>
      </c>
      <c r="I20" s="84" t="s">
        <v>321</v>
      </c>
      <c r="J20" s="84" t="s">
        <v>321</v>
      </c>
      <c r="K20" s="84" t="s">
        <v>321</v>
      </c>
      <c r="L20" s="84" t="s">
        <v>321</v>
      </c>
      <c r="M20" s="84" t="s">
        <v>321</v>
      </c>
      <c r="N20" s="84" t="s">
        <v>321</v>
      </c>
      <c r="O20" s="84" t="s">
        <v>321</v>
      </c>
      <c r="P20" s="84" t="s">
        <v>321</v>
      </c>
      <c r="Q20" s="101">
        <v>100</v>
      </c>
    </row>
    <row r="21" spans="1:17" ht="75" customHeight="1" x14ac:dyDescent="0.25">
      <c r="A21" s="93" t="s">
        <v>62</v>
      </c>
      <c r="B21" s="84" t="s">
        <v>14</v>
      </c>
      <c r="C21" s="121"/>
      <c r="D21" s="84" t="s">
        <v>321</v>
      </c>
      <c r="E21" s="84" t="s">
        <v>321</v>
      </c>
      <c r="F21" s="84" t="s">
        <v>321</v>
      </c>
      <c r="G21" s="84" t="s">
        <v>321</v>
      </c>
      <c r="H21" s="84" t="s">
        <v>321</v>
      </c>
      <c r="I21" s="84" t="s">
        <v>321</v>
      </c>
      <c r="J21" s="84" t="s">
        <v>321</v>
      </c>
      <c r="K21" s="84" t="s">
        <v>321</v>
      </c>
      <c r="L21" s="84" t="s">
        <v>321</v>
      </c>
      <c r="M21" s="84" t="s">
        <v>321</v>
      </c>
      <c r="N21" s="84" t="s">
        <v>321</v>
      </c>
      <c r="O21" s="84" t="s">
        <v>321</v>
      </c>
      <c r="P21" s="84" t="s">
        <v>321</v>
      </c>
      <c r="Q21" s="101" t="s">
        <v>321</v>
      </c>
    </row>
    <row r="22" spans="1:17" ht="50.25" customHeight="1" x14ac:dyDescent="0.25">
      <c r="A22" s="93" t="s">
        <v>93</v>
      </c>
      <c r="B22" s="84" t="s">
        <v>15</v>
      </c>
      <c r="C22" s="121"/>
      <c r="D22" s="84" t="s">
        <v>321</v>
      </c>
      <c r="E22" s="84" t="s">
        <v>321</v>
      </c>
      <c r="F22" s="84" t="s">
        <v>321</v>
      </c>
      <c r="G22" s="84" t="s">
        <v>321</v>
      </c>
      <c r="H22" s="84" t="s">
        <v>321</v>
      </c>
      <c r="I22" s="84" t="s">
        <v>321</v>
      </c>
      <c r="J22" s="84" t="s">
        <v>321</v>
      </c>
      <c r="K22" s="84" t="s">
        <v>321</v>
      </c>
      <c r="L22" s="84" t="s">
        <v>321</v>
      </c>
      <c r="M22" s="84" t="s">
        <v>321</v>
      </c>
      <c r="N22" s="84" t="s">
        <v>321</v>
      </c>
      <c r="O22" s="84" t="s">
        <v>321</v>
      </c>
      <c r="P22" s="84" t="s">
        <v>321</v>
      </c>
      <c r="Q22" s="101" t="s">
        <v>321</v>
      </c>
    </row>
    <row r="23" spans="1:17" ht="36.75" customHeight="1" x14ac:dyDescent="0.25">
      <c r="A23" s="93" t="s">
        <v>63</v>
      </c>
      <c r="B23" s="84" t="s">
        <v>16</v>
      </c>
      <c r="C23" s="121"/>
      <c r="D23" s="84" t="s">
        <v>321</v>
      </c>
      <c r="E23" s="84" t="s">
        <v>321</v>
      </c>
      <c r="F23" s="84" t="s">
        <v>321</v>
      </c>
      <c r="G23" s="84" t="s">
        <v>321</v>
      </c>
      <c r="H23" s="84" t="s">
        <v>321</v>
      </c>
      <c r="I23" s="84" t="s">
        <v>321</v>
      </c>
      <c r="J23" s="84" t="s">
        <v>321</v>
      </c>
      <c r="K23" s="84" t="s">
        <v>321</v>
      </c>
      <c r="L23" s="84" t="s">
        <v>321</v>
      </c>
      <c r="M23" s="84" t="s">
        <v>321</v>
      </c>
      <c r="N23" s="84" t="s">
        <v>321</v>
      </c>
      <c r="O23" s="84" t="s">
        <v>321</v>
      </c>
      <c r="P23" s="84" t="s">
        <v>321</v>
      </c>
      <c r="Q23" s="101" t="s">
        <v>321</v>
      </c>
    </row>
    <row r="24" spans="1:17" ht="103.5" customHeight="1" x14ac:dyDescent="0.25">
      <c r="A24" s="93" t="s">
        <v>94</v>
      </c>
      <c r="B24" s="84" t="s">
        <v>17</v>
      </c>
      <c r="C24" s="121"/>
      <c r="D24" s="84" t="s">
        <v>372</v>
      </c>
      <c r="E24" s="84" t="s">
        <v>321</v>
      </c>
      <c r="F24" s="84" t="s">
        <v>321</v>
      </c>
      <c r="G24" s="84" t="s">
        <v>321</v>
      </c>
      <c r="H24" s="84" t="s">
        <v>321</v>
      </c>
      <c r="I24" s="84" t="s">
        <v>321</v>
      </c>
      <c r="J24" s="84" t="s">
        <v>321</v>
      </c>
      <c r="K24" s="84" t="s">
        <v>321</v>
      </c>
      <c r="L24" s="84">
        <v>1</v>
      </c>
      <c r="M24" s="84" t="s">
        <v>321</v>
      </c>
      <c r="N24" s="84" t="s">
        <v>321</v>
      </c>
      <c r="O24" s="84" t="s">
        <v>321</v>
      </c>
      <c r="P24" s="84" t="s">
        <v>321</v>
      </c>
      <c r="Q24" s="101">
        <v>100</v>
      </c>
    </row>
    <row r="25" spans="1:17" ht="71.25" customHeight="1" x14ac:dyDescent="0.25">
      <c r="A25" s="93" t="s">
        <v>65</v>
      </c>
      <c r="B25" s="84" t="s">
        <v>18</v>
      </c>
      <c r="C25" s="121"/>
      <c r="D25" s="84" t="s">
        <v>373</v>
      </c>
      <c r="E25" s="84" t="s">
        <v>321</v>
      </c>
      <c r="F25" s="84" t="s">
        <v>321</v>
      </c>
      <c r="G25" s="84" t="s">
        <v>321</v>
      </c>
      <c r="H25" s="84" t="s">
        <v>321</v>
      </c>
      <c r="I25" s="84">
        <v>1</v>
      </c>
      <c r="J25" s="84" t="s">
        <v>321</v>
      </c>
      <c r="K25" s="84" t="s">
        <v>321</v>
      </c>
      <c r="L25" s="84" t="s">
        <v>321</v>
      </c>
      <c r="M25" s="84" t="s">
        <v>321</v>
      </c>
      <c r="N25" s="84" t="s">
        <v>321</v>
      </c>
      <c r="O25" s="84" t="s">
        <v>321</v>
      </c>
      <c r="P25" s="84" t="s">
        <v>321</v>
      </c>
      <c r="Q25" s="101">
        <v>100</v>
      </c>
    </row>
    <row r="26" spans="1:17" ht="32.25" customHeight="1" x14ac:dyDescent="0.25">
      <c r="A26" s="93" t="s">
        <v>66</v>
      </c>
      <c r="B26" s="84" t="s">
        <v>19</v>
      </c>
      <c r="C26" s="121"/>
      <c r="D26" s="84" t="s">
        <v>321</v>
      </c>
      <c r="E26" s="84" t="s">
        <v>321</v>
      </c>
      <c r="F26" s="84" t="s">
        <v>321</v>
      </c>
      <c r="G26" s="84" t="s">
        <v>321</v>
      </c>
      <c r="H26" s="84" t="s">
        <v>321</v>
      </c>
      <c r="I26" s="84" t="s">
        <v>321</v>
      </c>
      <c r="J26" s="84" t="s">
        <v>321</v>
      </c>
      <c r="K26" s="84" t="s">
        <v>321</v>
      </c>
      <c r="L26" s="84" t="s">
        <v>321</v>
      </c>
      <c r="M26" s="84" t="s">
        <v>321</v>
      </c>
      <c r="N26" s="84" t="s">
        <v>321</v>
      </c>
      <c r="O26" s="84" t="s">
        <v>321</v>
      </c>
      <c r="P26" s="84" t="s">
        <v>321</v>
      </c>
      <c r="Q26" s="101" t="s">
        <v>321</v>
      </c>
    </row>
    <row r="27" spans="1:17" ht="124.5" customHeight="1" x14ac:dyDescent="0.25">
      <c r="A27" s="93" t="s">
        <v>67</v>
      </c>
      <c r="B27" s="84" t="s">
        <v>21</v>
      </c>
      <c r="C27" s="121"/>
      <c r="D27" s="84" t="s">
        <v>322</v>
      </c>
      <c r="E27" s="84" t="s">
        <v>321</v>
      </c>
      <c r="F27" s="84" t="s">
        <v>321</v>
      </c>
      <c r="G27" s="84" t="s">
        <v>321</v>
      </c>
      <c r="H27" s="84">
        <v>1</v>
      </c>
      <c r="I27" s="84" t="s">
        <v>321</v>
      </c>
      <c r="J27" s="84" t="s">
        <v>321</v>
      </c>
      <c r="K27" s="84" t="s">
        <v>321</v>
      </c>
      <c r="L27" s="84" t="s">
        <v>321</v>
      </c>
      <c r="M27" s="84" t="s">
        <v>321</v>
      </c>
      <c r="N27" s="84" t="s">
        <v>321</v>
      </c>
      <c r="O27" s="84" t="s">
        <v>321</v>
      </c>
      <c r="P27" s="84" t="s">
        <v>321</v>
      </c>
      <c r="Q27" s="101"/>
    </row>
    <row r="28" spans="1:17" ht="229.5" customHeight="1" x14ac:dyDescent="0.25">
      <c r="A28" s="93" t="s">
        <v>374</v>
      </c>
      <c r="B28" s="84" t="s">
        <v>24</v>
      </c>
      <c r="C28" s="121"/>
      <c r="D28" s="84" t="s">
        <v>372</v>
      </c>
      <c r="E28" s="84" t="s">
        <v>321</v>
      </c>
      <c r="F28" s="84" t="s">
        <v>321</v>
      </c>
      <c r="G28" s="84" t="s">
        <v>321</v>
      </c>
      <c r="H28" s="84" t="s">
        <v>321</v>
      </c>
      <c r="I28" s="84" t="s">
        <v>321</v>
      </c>
      <c r="J28" s="84" t="s">
        <v>321</v>
      </c>
      <c r="K28" s="84" t="s">
        <v>321</v>
      </c>
      <c r="L28" s="84">
        <v>1</v>
      </c>
      <c r="M28" s="84" t="s">
        <v>321</v>
      </c>
      <c r="N28" s="84" t="s">
        <v>321</v>
      </c>
      <c r="O28" s="84" t="s">
        <v>321</v>
      </c>
      <c r="P28" s="84" t="s">
        <v>321</v>
      </c>
      <c r="Q28" s="101">
        <v>100</v>
      </c>
    </row>
    <row r="29" spans="1:17" ht="213" customHeight="1" x14ac:dyDescent="0.25">
      <c r="A29" s="93" t="s">
        <v>118</v>
      </c>
      <c r="B29" s="84" t="s">
        <v>344</v>
      </c>
      <c r="C29" s="121"/>
      <c r="D29" s="84" t="s">
        <v>323</v>
      </c>
      <c r="E29" s="84" t="s">
        <v>321</v>
      </c>
      <c r="F29" s="84" t="s">
        <v>321</v>
      </c>
      <c r="G29" s="84" t="s">
        <v>321</v>
      </c>
      <c r="H29" s="84" t="s">
        <v>321</v>
      </c>
      <c r="I29" s="84" t="s">
        <v>321</v>
      </c>
      <c r="J29" s="84" t="s">
        <v>321</v>
      </c>
      <c r="K29" s="84">
        <v>1</v>
      </c>
      <c r="L29" s="64" t="s">
        <v>321</v>
      </c>
      <c r="M29" s="64" t="s">
        <v>321</v>
      </c>
      <c r="N29" s="64" t="s">
        <v>321</v>
      </c>
      <c r="O29" s="64" t="s">
        <v>321</v>
      </c>
      <c r="P29" s="64" t="s">
        <v>321</v>
      </c>
      <c r="Q29" s="101">
        <v>100</v>
      </c>
    </row>
    <row r="30" spans="1:17" ht="123" customHeight="1" x14ac:dyDescent="0.25">
      <c r="A30" s="93" t="s">
        <v>121</v>
      </c>
      <c r="B30" s="84" t="s">
        <v>253</v>
      </c>
      <c r="C30" s="121"/>
      <c r="D30" s="84" t="s">
        <v>375</v>
      </c>
      <c r="E30" s="84" t="s">
        <v>321</v>
      </c>
      <c r="F30" s="84" t="s">
        <v>321</v>
      </c>
      <c r="G30" s="84" t="s">
        <v>321</v>
      </c>
      <c r="H30" s="84" t="s">
        <v>321</v>
      </c>
      <c r="I30" s="84" t="s">
        <v>321</v>
      </c>
      <c r="J30" s="84" t="s">
        <v>321</v>
      </c>
      <c r="K30" s="84">
        <v>1</v>
      </c>
      <c r="L30" s="84" t="s">
        <v>321</v>
      </c>
      <c r="M30" s="84" t="s">
        <v>321</v>
      </c>
      <c r="N30" s="84" t="s">
        <v>321</v>
      </c>
      <c r="O30" s="84" t="s">
        <v>321</v>
      </c>
      <c r="P30" s="84" t="s">
        <v>321</v>
      </c>
      <c r="Q30" s="101">
        <v>100</v>
      </c>
    </row>
    <row r="31" spans="1:17" ht="191.25" customHeight="1" x14ac:dyDescent="0.25">
      <c r="A31" s="93" t="s">
        <v>210</v>
      </c>
      <c r="B31" s="84" t="s">
        <v>124</v>
      </c>
      <c r="C31" s="121"/>
      <c r="D31" s="84" t="s">
        <v>376</v>
      </c>
      <c r="E31" s="84" t="s">
        <v>321</v>
      </c>
      <c r="F31" s="84" t="s">
        <v>321</v>
      </c>
      <c r="G31" s="84" t="s">
        <v>321</v>
      </c>
      <c r="H31" s="84" t="s">
        <v>321</v>
      </c>
      <c r="I31" s="84" t="s">
        <v>321</v>
      </c>
      <c r="J31" s="84" t="s">
        <v>321</v>
      </c>
      <c r="K31" s="84">
        <v>1</v>
      </c>
      <c r="L31" s="84" t="s">
        <v>321</v>
      </c>
      <c r="M31" s="84" t="s">
        <v>321</v>
      </c>
      <c r="N31" s="84" t="s">
        <v>321</v>
      </c>
      <c r="O31" s="84" t="s">
        <v>321</v>
      </c>
      <c r="P31" s="84" t="s">
        <v>321</v>
      </c>
      <c r="Q31" s="101">
        <v>100</v>
      </c>
    </row>
    <row r="32" spans="1:17" ht="75" customHeight="1" x14ac:dyDescent="0.25">
      <c r="A32" s="93" t="s">
        <v>254</v>
      </c>
      <c r="B32" s="84" t="s">
        <v>228</v>
      </c>
      <c r="C32" s="121"/>
      <c r="D32" s="84" t="s">
        <v>377</v>
      </c>
      <c r="E32" s="84" t="s">
        <v>321</v>
      </c>
      <c r="F32" s="84" t="s">
        <v>321</v>
      </c>
      <c r="G32" s="84" t="s">
        <v>321</v>
      </c>
      <c r="H32" s="84" t="s">
        <v>321</v>
      </c>
      <c r="I32" s="84" t="s">
        <v>321</v>
      </c>
      <c r="J32" s="84" t="s">
        <v>321</v>
      </c>
      <c r="K32" s="84">
        <v>1</v>
      </c>
      <c r="L32" s="84" t="s">
        <v>321</v>
      </c>
      <c r="M32" s="84" t="s">
        <v>321</v>
      </c>
      <c r="N32" s="84" t="s">
        <v>321</v>
      </c>
      <c r="O32" s="84" t="s">
        <v>321</v>
      </c>
      <c r="P32" s="84" t="s">
        <v>321</v>
      </c>
      <c r="Q32" s="101">
        <v>100</v>
      </c>
    </row>
    <row r="33" spans="1:17" ht="114.75" customHeight="1" x14ac:dyDescent="0.25">
      <c r="A33" s="95" t="s">
        <v>58</v>
      </c>
      <c r="B33" s="92" t="s">
        <v>25</v>
      </c>
      <c r="C33" s="121"/>
      <c r="D33" s="84"/>
      <c r="E33" s="84"/>
      <c r="F33" s="84"/>
      <c r="G33" s="84"/>
      <c r="H33" s="84"/>
      <c r="I33" s="84"/>
      <c r="J33" s="84"/>
      <c r="K33" s="84"/>
      <c r="L33" s="84"/>
      <c r="M33" s="84"/>
      <c r="N33" s="84"/>
      <c r="O33" s="84"/>
      <c r="P33" s="84"/>
      <c r="Q33" s="101"/>
    </row>
    <row r="34" spans="1:17" ht="77.25" customHeight="1" x14ac:dyDescent="0.25">
      <c r="A34" s="93" t="s">
        <v>69</v>
      </c>
      <c r="B34" s="84" t="s">
        <v>26</v>
      </c>
      <c r="C34" s="121"/>
      <c r="D34" s="84" t="s">
        <v>324</v>
      </c>
      <c r="E34" s="84">
        <v>25.1</v>
      </c>
      <c r="F34" s="84">
        <v>25.7</v>
      </c>
      <c r="G34" s="84">
        <v>26.1</v>
      </c>
      <c r="H34" s="84">
        <v>26.5</v>
      </c>
      <c r="I34" s="84">
        <v>26.9</v>
      </c>
      <c r="J34" s="84">
        <v>27.1</v>
      </c>
      <c r="K34" s="84">
        <v>27.5</v>
      </c>
      <c r="L34" s="84">
        <v>28</v>
      </c>
      <c r="M34" s="84">
        <v>28.6</v>
      </c>
      <c r="N34" s="84">
        <v>29.1</v>
      </c>
      <c r="O34" s="84">
        <v>30</v>
      </c>
      <c r="P34" s="84">
        <v>31</v>
      </c>
      <c r="Q34" s="101">
        <f>P34/E34*100</f>
        <v>123.50597609561753</v>
      </c>
    </row>
    <row r="35" spans="1:17" ht="120.75" customHeight="1" x14ac:dyDescent="0.25">
      <c r="A35" s="93" t="s">
        <v>101</v>
      </c>
      <c r="B35" s="84" t="s">
        <v>102</v>
      </c>
      <c r="C35" s="121"/>
      <c r="D35" s="84" t="s">
        <v>378</v>
      </c>
      <c r="E35" s="84" t="s">
        <v>321</v>
      </c>
      <c r="F35" s="84" t="s">
        <v>321</v>
      </c>
      <c r="G35" s="84" t="s">
        <v>321</v>
      </c>
      <c r="H35" s="84" t="s">
        <v>321</v>
      </c>
      <c r="I35" s="84" t="s">
        <v>321</v>
      </c>
      <c r="J35" s="84">
        <v>1</v>
      </c>
      <c r="K35" s="84" t="s">
        <v>321</v>
      </c>
      <c r="L35" s="84" t="s">
        <v>321</v>
      </c>
      <c r="M35" s="84" t="s">
        <v>321</v>
      </c>
      <c r="N35" s="84" t="s">
        <v>321</v>
      </c>
      <c r="O35" s="84" t="s">
        <v>321</v>
      </c>
      <c r="P35" s="84" t="s">
        <v>321</v>
      </c>
      <c r="Q35" s="101">
        <v>100</v>
      </c>
    </row>
    <row r="36" spans="1:17" ht="120.75" customHeight="1" x14ac:dyDescent="0.25">
      <c r="A36" s="102" t="s">
        <v>358</v>
      </c>
      <c r="B36" s="89" t="s">
        <v>359</v>
      </c>
      <c r="C36" s="89"/>
      <c r="D36" s="89" t="s">
        <v>388</v>
      </c>
      <c r="E36" s="89" t="s">
        <v>321</v>
      </c>
      <c r="F36" s="89" t="s">
        <v>321</v>
      </c>
      <c r="G36" s="89" t="s">
        <v>321</v>
      </c>
      <c r="H36" s="89" t="s">
        <v>321</v>
      </c>
      <c r="I36" s="89" t="s">
        <v>321</v>
      </c>
      <c r="J36" s="89" t="s">
        <v>321</v>
      </c>
      <c r="K36" s="89" t="s">
        <v>321</v>
      </c>
      <c r="L36" s="89" t="s">
        <v>321</v>
      </c>
      <c r="M36" s="89" t="s">
        <v>321</v>
      </c>
      <c r="N36" s="89" t="s">
        <v>321</v>
      </c>
      <c r="O36" s="89" t="s">
        <v>321</v>
      </c>
      <c r="P36" s="89" t="s">
        <v>321</v>
      </c>
      <c r="Q36" s="89" t="s">
        <v>321</v>
      </c>
    </row>
    <row r="37" spans="1:17" ht="61.5" customHeight="1" x14ac:dyDescent="0.25">
      <c r="A37" s="95" t="s">
        <v>27</v>
      </c>
      <c r="B37" s="92" t="s">
        <v>28</v>
      </c>
      <c r="C37" s="127" t="s">
        <v>325</v>
      </c>
      <c r="D37" s="84" t="s">
        <v>326</v>
      </c>
      <c r="E37" s="84">
        <v>25</v>
      </c>
      <c r="F37" s="84">
        <v>32.1</v>
      </c>
      <c r="G37" s="84">
        <v>35.6</v>
      </c>
      <c r="H37" s="84">
        <v>39.1</v>
      </c>
      <c r="I37" s="84">
        <v>42.6</v>
      </c>
      <c r="J37" s="84">
        <v>43.6</v>
      </c>
      <c r="K37" s="84">
        <v>44.6</v>
      </c>
      <c r="L37" s="84">
        <v>45.6</v>
      </c>
      <c r="M37" s="84">
        <v>46.6</v>
      </c>
      <c r="N37" s="84">
        <v>47.6</v>
      </c>
      <c r="O37" s="84">
        <v>48.6</v>
      </c>
      <c r="P37" s="84">
        <v>49.6</v>
      </c>
      <c r="Q37" s="101">
        <v>198.4</v>
      </c>
    </row>
    <row r="38" spans="1:17" ht="81" customHeight="1" x14ac:dyDescent="0.25">
      <c r="A38" s="95" t="s">
        <v>29</v>
      </c>
      <c r="B38" s="92" t="s">
        <v>30</v>
      </c>
      <c r="C38" s="127"/>
      <c r="D38" s="84"/>
      <c r="E38" s="84"/>
      <c r="F38" s="84"/>
      <c r="G38" s="84"/>
      <c r="H38" s="84"/>
      <c r="I38" s="84"/>
      <c r="J38" s="84"/>
      <c r="K38" s="84"/>
      <c r="L38" s="84"/>
      <c r="M38" s="84"/>
      <c r="N38" s="84"/>
      <c r="O38" s="84"/>
      <c r="P38" s="84"/>
      <c r="Q38" s="101"/>
    </row>
    <row r="39" spans="1:17" ht="129" customHeight="1" x14ac:dyDescent="0.25">
      <c r="A39" s="93" t="s">
        <v>70</v>
      </c>
      <c r="B39" s="84" t="s">
        <v>12</v>
      </c>
      <c r="C39" s="127"/>
      <c r="D39" s="84" t="s">
        <v>327</v>
      </c>
      <c r="E39" s="84">
        <v>1</v>
      </c>
      <c r="F39" s="84">
        <v>1</v>
      </c>
      <c r="G39" s="84" t="s">
        <v>321</v>
      </c>
      <c r="H39" s="84" t="s">
        <v>321</v>
      </c>
      <c r="I39" s="84" t="s">
        <v>321</v>
      </c>
      <c r="J39" s="84" t="s">
        <v>321</v>
      </c>
      <c r="K39" s="84" t="s">
        <v>321</v>
      </c>
      <c r="L39" s="84" t="s">
        <v>321</v>
      </c>
      <c r="M39" s="84" t="s">
        <v>321</v>
      </c>
      <c r="N39" s="84" t="s">
        <v>321</v>
      </c>
      <c r="O39" s="84" t="s">
        <v>321</v>
      </c>
      <c r="P39" s="84" t="s">
        <v>321</v>
      </c>
      <c r="Q39" s="101">
        <v>100</v>
      </c>
    </row>
    <row r="40" spans="1:17" ht="89.25" customHeight="1" x14ac:dyDescent="0.25">
      <c r="A40" s="93" t="s">
        <v>71</v>
      </c>
      <c r="B40" s="84" t="s">
        <v>127</v>
      </c>
      <c r="C40" s="127"/>
      <c r="D40" s="84" t="s">
        <v>321</v>
      </c>
      <c r="E40" s="84" t="s">
        <v>321</v>
      </c>
      <c r="F40" s="84" t="s">
        <v>321</v>
      </c>
      <c r="G40" s="84" t="s">
        <v>321</v>
      </c>
      <c r="H40" s="84" t="s">
        <v>321</v>
      </c>
      <c r="I40" s="84" t="s">
        <v>321</v>
      </c>
      <c r="J40" s="84" t="s">
        <v>321</v>
      </c>
      <c r="K40" s="84" t="s">
        <v>321</v>
      </c>
      <c r="L40" s="84" t="s">
        <v>321</v>
      </c>
      <c r="M40" s="84" t="s">
        <v>321</v>
      </c>
      <c r="N40" s="84" t="s">
        <v>321</v>
      </c>
      <c r="O40" s="84" t="s">
        <v>321</v>
      </c>
      <c r="P40" s="84" t="s">
        <v>321</v>
      </c>
      <c r="Q40" s="101" t="s">
        <v>321</v>
      </c>
    </row>
    <row r="41" spans="1:17" ht="52.5" customHeight="1" x14ac:dyDescent="0.25">
      <c r="A41" s="93" t="s">
        <v>72</v>
      </c>
      <c r="B41" s="84" t="s">
        <v>31</v>
      </c>
      <c r="C41" s="127"/>
      <c r="D41" s="84" t="s">
        <v>321</v>
      </c>
      <c r="E41" s="84" t="s">
        <v>321</v>
      </c>
      <c r="F41" s="84" t="s">
        <v>321</v>
      </c>
      <c r="G41" s="84" t="s">
        <v>321</v>
      </c>
      <c r="H41" s="84" t="s">
        <v>321</v>
      </c>
      <c r="I41" s="84" t="s">
        <v>321</v>
      </c>
      <c r="J41" s="84" t="s">
        <v>321</v>
      </c>
      <c r="K41" s="84" t="s">
        <v>321</v>
      </c>
      <c r="L41" s="84" t="s">
        <v>321</v>
      </c>
      <c r="M41" s="84" t="s">
        <v>321</v>
      </c>
      <c r="N41" s="84" t="s">
        <v>321</v>
      </c>
      <c r="O41" s="84" t="s">
        <v>321</v>
      </c>
      <c r="P41" s="84" t="s">
        <v>321</v>
      </c>
      <c r="Q41" s="101" t="s">
        <v>321</v>
      </c>
    </row>
    <row r="42" spans="1:17" ht="87" customHeight="1" x14ac:dyDescent="0.25">
      <c r="A42" s="93" t="s">
        <v>96</v>
      </c>
      <c r="B42" s="84" t="s">
        <v>15</v>
      </c>
      <c r="C42" s="127"/>
      <c r="D42" s="84" t="s">
        <v>321</v>
      </c>
      <c r="E42" s="84" t="s">
        <v>321</v>
      </c>
      <c r="F42" s="84" t="s">
        <v>321</v>
      </c>
      <c r="G42" s="84" t="s">
        <v>321</v>
      </c>
      <c r="H42" s="84" t="s">
        <v>321</v>
      </c>
      <c r="I42" s="84" t="s">
        <v>321</v>
      </c>
      <c r="J42" s="84" t="s">
        <v>321</v>
      </c>
      <c r="K42" s="84" t="s">
        <v>321</v>
      </c>
      <c r="L42" s="84" t="s">
        <v>321</v>
      </c>
      <c r="M42" s="84" t="s">
        <v>321</v>
      </c>
      <c r="N42" s="84" t="s">
        <v>321</v>
      </c>
      <c r="O42" s="84" t="s">
        <v>321</v>
      </c>
      <c r="P42" s="84" t="s">
        <v>321</v>
      </c>
      <c r="Q42" s="101" t="s">
        <v>321</v>
      </c>
    </row>
    <row r="43" spans="1:17" ht="59.25" customHeight="1" x14ac:dyDescent="0.25">
      <c r="A43" s="93" t="s">
        <v>103</v>
      </c>
      <c r="B43" s="84" t="s">
        <v>242</v>
      </c>
      <c r="C43" s="127"/>
      <c r="D43" s="84" t="s">
        <v>379</v>
      </c>
      <c r="E43" s="84" t="s">
        <v>321</v>
      </c>
      <c r="F43" s="84" t="s">
        <v>321</v>
      </c>
      <c r="G43" s="84" t="s">
        <v>321</v>
      </c>
      <c r="H43" s="84" t="s">
        <v>321</v>
      </c>
      <c r="I43" s="84" t="s">
        <v>321</v>
      </c>
      <c r="J43" s="84" t="s">
        <v>321</v>
      </c>
      <c r="K43" s="84" t="s">
        <v>321</v>
      </c>
      <c r="L43" s="84">
        <v>1</v>
      </c>
      <c r="M43" s="84" t="s">
        <v>321</v>
      </c>
      <c r="N43" s="84" t="s">
        <v>321</v>
      </c>
      <c r="O43" s="84" t="s">
        <v>321</v>
      </c>
      <c r="P43" s="84" t="s">
        <v>321</v>
      </c>
      <c r="Q43" s="101">
        <v>100</v>
      </c>
    </row>
    <row r="44" spans="1:17" ht="97.5" customHeight="1" x14ac:dyDescent="0.25">
      <c r="A44" s="95" t="s">
        <v>106</v>
      </c>
      <c r="B44" s="92" t="s">
        <v>108</v>
      </c>
      <c r="C44" s="127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101"/>
    </row>
    <row r="45" spans="1:17" ht="99.75" customHeight="1" x14ac:dyDescent="0.25">
      <c r="A45" s="93" t="s">
        <v>107</v>
      </c>
      <c r="B45" s="84" t="s">
        <v>104</v>
      </c>
      <c r="C45" s="127"/>
      <c r="D45" s="84" t="s">
        <v>380</v>
      </c>
      <c r="E45" s="84" t="s">
        <v>321</v>
      </c>
      <c r="F45" s="84" t="s">
        <v>321</v>
      </c>
      <c r="G45" s="84" t="s">
        <v>321</v>
      </c>
      <c r="H45" s="84" t="s">
        <v>321</v>
      </c>
      <c r="I45" s="84" t="s">
        <v>321</v>
      </c>
      <c r="J45" s="84" t="s">
        <v>321</v>
      </c>
      <c r="K45" s="84" t="s">
        <v>321</v>
      </c>
      <c r="L45" s="86">
        <v>6</v>
      </c>
      <c r="M45" s="84" t="s">
        <v>321</v>
      </c>
      <c r="N45" s="84" t="s">
        <v>321</v>
      </c>
      <c r="O45" s="84" t="s">
        <v>321</v>
      </c>
      <c r="P45" s="84" t="s">
        <v>321</v>
      </c>
      <c r="Q45" s="101" t="s">
        <v>321</v>
      </c>
    </row>
    <row r="46" spans="1:17" ht="81.75" customHeight="1" x14ac:dyDescent="0.25">
      <c r="A46" s="87" t="s">
        <v>213</v>
      </c>
      <c r="B46" s="86" t="s">
        <v>109</v>
      </c>
      <c r="C46" s="127"/>
      <c r="D46" s="86" t="s">
        <v>321</v>
      </c>
      <c r="E46" s="86" t="s">
        <v>321</v>
      </c>
      <c r="F46" s="86" t="s">
        <v>321</v>
      </c>
      <c r="G46" s="86" t="s">
        <v>321</v>
      </c>
      <c r="H46" s="86" t="s">
        <v>321</v>
      </c>
      <c r="I46" s="86" t="s">
        <v>321</v>
      </c>
      <c r="J46" s="86" t="s">
        <v>321</v>
      </c>
      <c r="K46" s="86" t="s">
        <v>321</v>
      </c>
      <c r="L46" s="86" t="s">
        <v>321</v>
      </c>
      <c r="M46" s="86" t="s">
        <v>321</v>
      </c>
      <c r="N46" s="86">
        <v>1</v>
      </c>
      <c r="O46" s="86" t="s">
        <v>321</v>
      </c>
      <c r="P46" s="86" t="s">
        <v>321</v>
      </c>
      <c r="Q46" s="86" t="s">
        <v>321</v>
      </c>
    </row>
    <row r="47" spans="1:17" ht="67.5" customHeight="1" x14ac:dyDescent="0.25">
      <c r="A47" s="95" t="s">
        <v>232</v>
      </c>
      <c r="B47" s="92" t="s">
        <v>249</v>
      </c>
      <c r="C47" s="127"/>
      <c r="D47" s="122" t="s">
        <v>381</v>
      </c>
      <c r="E47" s="122" t="s">
        <v>321</v>
      </c>
      <c r="F47" s="122" t="s">
        <v>321</v>
      </c>
      <c r="G47" s="122" t="s">
        <v>321</v>
      </c>
      <c r="H47" s="122" t="s">
        <v>321</v>
      </c>
      <c r="I47" s="122" t="s">
        <v>321</v>
      </c>
      <c r="J47" s="122" t="s">
        <v>321</v>
      </c>
      <c r="K47" s="122" t="s">
        <v>321</v>
      </c>
      <c r="L47" s="122">
        <v>1</v>
      </c>
      <c r="M47" s="122" t="s">
        <v>321</v>
      </c>
      <c r="N47" s="122" t="s">
        <v>321</v>
      </c>
      <c r="O47" s="122" t="s">
        <v>321</v>
      </c>
      <c r="P47" s="122" t="s">
        <v>321</v>
      </c>
      <c r="Q47" s="124" t="s">
        <v>321</v>
      </c>
    </row>
    <row r="48" spans="1:17" ht="100.5" customHeight="1" x14ac:dyDescent="0.25">
      <c r="A48" s="93" t="s">
        <v>234</v>
      </c>
      <c r="B48" s="84" t="s">
        <v>229</v>
      </c>
      <c r="C48" s="127"/>
      <c r="D48" s="123"/>
      <c r="E48" s="123"/>
      <c r="F48" s="123"/>
      <c r="G48" s="123"/>
      <c r="H48" s="123"/>
      <c r="I48" s="123"/>
      <c r="J48" s="123"/>
      <c r="K48" s="123"/>
      <c r="L48" s="123"/>
      <c r="M48" s="123"/>
      <c r="N48" s="123"/>
      <c r="O48" s="123"/>
      <c r="P48" s="123"/>
      <c r="Q48" s="125"/>
    </row>
    <row r="49" spans="1:17" ht="79.5" customHeight="1" x14ac:dyDescent="0.25">
      <c r="A49" s="95" t="s">
        <v>289</v>
      </c>
      <c r="B49" s="92" t="s">
        <v>290</v>
      </c>
      <c r="C49" s="127"/>
      <c r="D49" s="122" t="s">
        <v>328</v>
      </c>
      <c r="E49" s="122">
        <v>0</v>
      </c>
      <c r="F49" s="122" t="s">
        <v>321</v>
      </c>
      <c r="G49" s="122" t="s">
        <v>321</v>
      </c>
      <c r="H49" s="122" t="s">
        <v>321</v>
      </c>
      <c r="I49" s="122" t="s">
        <v>321</v>
      </c>
      <c r="J49" s="122" t="s">
        <v>321</v>
      </c>
      <c r="K49" s="122" t="s">
        <v>321</v>
      </c>
      <c r="L49" s="122" t="s">
        <v>321</v>
      </c>
      <c r="M49" s="122" t="s">
        <v>321</v>
      </c>
      <c r="N49" s="122">
        <v>1</v>
      </c>
      <c r="O49" s="122" t="s">
        <v>321</v>
      </c>
      <c r="P49" s="122" t="s">
        <v>321</v>
      </c>
      <c r="Q49" s="124" t="s">
        <v>321</v>
      </c>
    </row>
    <row r="50" spans="1:17" ht="113.25" customHeight="1" x14ac:dyDescent="0.25">
      <c r="A50" s="93" t="s">
        <v>291</v>
      </c>
      <c r="B50" s="84" t="s">
        <v>292</v>
      </c>
      <c r="C50" s="127"/>
      <c r="D50" s="123"/>
      <c r="E50" s="123"/>
      <c r="F50" s="123"/>
      <c r="G50" s="123"/>
      <c r="H50" s="123"/>
      <c r="I50" s="123"/>
      <c r="J50" s="123"/>
      <c r="K50" s="123"/>
      <c r="L50" s="123"/>
      <c r="M50" s="123"/>
      <c r="N50" s="123"/>
      <c r="O50" s="123"/>
      <c r="P50" s="123"/>
      <c r="Q50" s="125"/>
    </row>
    <row r="51" spans="1:17" ht="69" customHeight="1" x14ac:dyDescent="0.25">
      <c r="A51" s="95" t="s">
        <v>32</v>
      </c>
      <c r="B51" s="92" t="s">
        <v>33</v>
      </c>
      <c r="C51" s="84" t="s">
        <v>329</v>
      </c>
      <c r="D51" s="84" t="s">
        <v>330</v>
      </c>
      <c r="E51" s="84">
        <v>11.8</v>
      </c>
      <c r="F51" s="84">
        <v>12</v>
      </c>
      <c r="G51" s="84">
        <v>13.5</v>
      </c>
      <c r="H51" s="84">
        <v>14.5</v>
      </c>
      <c r="I51" s="84">
        <v>15.4</v>
      </c>
      <c r="J51" s="84">
        <v>15.6</v>
      </c>
      <c r="K51" s="84">
        <v>15.8</v>
      </c>
      <c r="L51" s="84">
        <v>16</v>
      </c>
      <c r="M51" s="84">
        <v>16.2</v>
      </c>
      <c r="N51" s="84">
        <v>16.399999999999999</v>
      </c>
      <c r="O51" s="84">
        <v>16.600000000000001</v>
      </c>
      <c r="P51" s="84">
        <v>16.899999999999999</v>
      </c>
      <c r="Q51" s="101">
        <v>143.19999999999999</v>
      </c>
    </row>
    <row r="52" spans="1:17" ht="69.75" customHeight="1" x14ac:dyDescent="0.25">
      <c r="A52" s="95" t="s">
        <v>34</v>
      </c>
      <c r="B52" s="92" t="s">
        <v>35</v>
      </c>
      <c r="C52" s="121" t="s">
        <v>331</v>
      </c>
      <c r="D52" s="84" t="s">
        <v>321</v>
      </c>
      <c r="E52" s="84" t="s">
        <v>321</v>
      </c>
      <c r="F52" s="84" t="s">
        <v>321</v>
      </c>
      <c r="G52" s="84" t="s">
        <v>321</v>
      </c>
      <c r="H52" s="84" t="s">
        <v>321</v>
      </c>
      <c r="I52" s="84" t="s">
        <v>321</v>
      </c>
      <c r="J52" s="84" t="s">
        <v>321</v>
      </c>
      <c r="K52" s="84" t="s">
        <v>321</v>
      </c>
      <c r="L52" s="84" t="s">
        <v>321</v>
      </c>
      <c r="M52" s="84" t="s">
        <v>321</v>
      </c>
      <c r="N52" s="84" t="s">
        <v>321</v>
      </c>
      <c r="O52" s="84" t="s">
        <v>321</v>
      </c>
      <c r="P52" s="84" t="s">
        <v>321</v>
      </c>
      <c r="Q52" s="101" t="s">
        <v>321</v>
      </c>
    </row>
    <row r="53" spans="1:17" ht="47.25" customHeight="1" x14ac:dyDescent="0.25">
      <c r="A53" s="93" t="s">
        <v>73</v>
      </c>
      <c r="B53" s="84" t="s">
        <v>37</v>
      </c>
      <c r="C53" s="121"/>
      <c r="D53" s="84" t="s">
        <v>332</v>
      </c>
      <c r="E53" s="84">
        <v>226.7</v>
      </c>
      <c r="F53" s="84">
        <v>227.5</v>
      </c>
      <c r="G53" s="84">
        <v>227.5</v>
      </c>
      <c r="H53" s="84">
        <v>323</v>
      </c>
      <c r="I53" s="84">
        <v>361</v>
      </c>
      <c r="J53" s="84">
        <v>368.9</v>
      </c>
      <c r="K53" s="84">
        <v>376.8</v>
      </c>
      <c r="L53" s="84">
        <v>384.7</v>
      </c>
      <c r="M53" s="84">
        <v>392.6</v>
      </c>
      <c r="N53" s="84">
        <v>400.5</v>
      </c>
      <c r="O53" s="84">
        <v>408.4</v>
      </c>
      <c r="P53" s="84">
        <v>416.1</v>
      </c>
      <c r="Q53" s="101">
        <v>183.6</v>
      </c>
    </row>
    <row r="54" spans="1:17" ht="55.5" customHeight="1" x14ac:dyDescent="0.25">
      <c r="A54" s="93" t="s">
        <v>74</v>
      </c>
      <c r="B54" s="84" t="s">
        <v>127</v>
      </c>
      <c r="C54" s="121"/>
      <c r="D54" s="84" t="s">
        <v>321</v>
      </c>
      <c r="E54" s="84" t="s">
        <v>321</v>
      </c>
      <c r="F54" s="84" t="s">
        <v>321</v>
      </c>
      <c r="G54" s="84" t="s">
        <v>321</v>
      </c>
      <c r="H54" s="84" t="s">
        <v>321</v>
      </c>
      <c r="I54" s="84" t="s">
        <v>321</v>
      </c>
      <c r="J54" s="84" t="s">
        <v>321</v>
      </c>
      <c r="K54" s="84" t="s">
        <v>321</v>
      </c>
      <c r="L54" s="84" t="s">
        <v>321</v>
      </c>
      <c r="M54" s="84" t="s">
        <v>321</v>
      </c>
      <c r="N54" s="84" t="s">
        <v>321</v>
      </c>
      <c r="O54" s="84" t="s">
        <v>321</v>
      </c>
      <c r="P54" s="84" t="s">
        <v>321</v>
      </c>
      <c r="Q54" s="101" t="s">
        <v>321</v>
      </c>
    </row>
    <row r="55" spans="1:17" ht="71.25" customHeight="1" x14ac:dyDescent="0.25">
      <c r="A55" s="93" t="s">
        <v>75</v>
      </c>
      <c r="B55" s="65" t="s">
        <v>133</v>
      </c>
      <c r="C55" s="121"/>
      <c r="D55" s="84" t="s">
        <v>382</v>
      </c>
      <c r="E55" s="84" t="s">
        <v>321</v>
      </c>
      <c r="F55" s="84" t="s">
        <v>321</v>
      </c>
      <c r="G55" s="84" t="s">
        <v>321</v>
      </c>
      <c r="H55" s="84" t="s">
        <v>321</v>
      </c>
      <c r="I55" s="84" t="s">
        <v>321</v>
      </c>
      <c r="J55" s="84" t="s">
        <v>321</v>
      </c>
      <c r="K55" s="84" t="s">
        <v>321</v>
      </c>
      <c r="L55" s="84">
        <v>1</v>
      </c>
      <c r="M55" s="84" t="s">
        <v>321</v>
      </c>
      <c r="N55" s="84" t="s">
        <v>321</v>
      </c>
      <c r="O55" s="84" t="s">
        <v>321</v>
      </c>
      <c r="P55" s="84" t="s">
        <v>321</v>
      </c>
      <c r="Q55" s="101" t="s">
        <v>321</v>
      </c>
    </row>
    <row r="56" spans="1:17" ht="72" customHeight="1" x14ac:dyDescent="0.25">
      <c r="A56" s="93" t="s">
        <v>76</v>
      </c>
      <c r="B56" s="84" t="s">
        <v>217</v>
      </c>
      <c r="C56" s="121"/>
      <c r="D56" s="84" t="s">
        <v>321</v>
      </c>
      <c r="E56" s="84" t="s">
        <v>321</v>
      </c>
      <c r="F56" s="84" t="s">
        <v>321</v>
      </c>
      <c r="G56" s="84" t="s">
        <v>321</v>
      </c>
      <c r="H56" s="84" t="s">
        <v>321</v>
      </c>
      <c r="I56" s="84" t="s">
        <v>321</v>
      </c>
      <c r="J56" s="84" t="s">
        <v>321</v>
      </c>
      <c r="K56" s="84" t="s">
        <v>321</v>
      </c>
      <c r="L56" s="84" t="s">
        <v>321</v>
      </c>
      <c r="M56" s="84" t="s">
        <v>321</v>
      </c>
      <c r="N56" s="84" t="s">
        <v>321</v>
      </c>
      <c r="O56" s="84" t="s">
        <v>321</v>
      </c>
      <c r="P56" s="84" t="s">
        <v>321</v>
      </c>
      <c r="Q56" s="101" t="s">
        <v>321</v>
      </c>
    </row>
    <row r="57" spans="1:17" ht="54" customHeight="1" x14ac:dyDescent="0.25">
      <c r="A57" s="93" t="s">
        <v>77</v>
      </c>
      <c r="B57" s="84" t="s">
        <v>38</v>
      </c>
      <c r="C57" s="121"/>
      <c r="D57" s="84" t="s">
        <v>333</v>
      </c>
      <c r="E57" s="84">
        <v>1</v>
      </c>
      <c r="F57" s="84">
        <v>1</v>
      </c>
      <c r="G57" s="84" t="s">
        <v>321</v>
      </c>
      <c r="H57" s="84" t="s">
        <v>321</v>
      </c>
      <c r="I57" s="84" t="s">
        <v>321</v>
      </c>
      <c r="J57" s="84" t="s">
        <v>321</v>
      </c>
      <c r="K57" s="84" t="s">
        <v>321</v>
      </c>
      <c r="L57" s="84" t="s">
        <v>321</v>
      </c>
      <c r="M57" s="84" t="s">
        <v>321</v>
      </c>
      <c r="N57" s="84" t="s">
        <v>321</v>
      </c>
      <c r="O57" s="84" t="s">
        <v>321</v>
      </c>
      <c r="P57" s="84" t="s">
        <v>321</v>
      </c>
      <c r="Q57" s="101" t="s">
        <v>321</v>
      </c>
    </row>
    <row r="58" spans="1:17" ht="93.75" customHeight="1" x14ac:dyDescent="0.25">
      <c r="A58" s="93" t="s">
        <v>78</v>
      </c>
      <c r="B58" s="84" t="s">
        <v>13</v>
      </c>
      <c r="C58" s="121"/>
      <c r="D58" s="84" t="s">
        <v>334</v>
      </c>
      <c r="E58" s="84">
        <v>7</v>
      </c>
      <c r="F58" s="84">
        <v>7</v>
      </c>
      <c r="G58" s="84" t="s">
        <v>321</v>
      </c>
      <c r="H58" s="84" t="s">
        <v>321</v>
      </c>
      <c r="I58" s="84" t="s">
        <v>321</v>
      </c>
      <c r="J58" s="84" t="s">
        <v>321</v>
      </c>
      <c r="K58" s="84" t="s">
        <v>321</v>
      </c>
      <c r="L58" s="84" t="s">
        <v>321</v>
      </c>
      <c r="M58" s="84" t="s">
        <v>321</v>
      </c>
      <c r="N58" s="84" t="s">
        <v>321</v>
      </c>
      <c r="O58" s="84" t="s">
        <v>321</v>
      </c>
      <c r="P58" s="84" t="s">
        <v>321</v>
      </c>
      <c r="Q58" s="101" t="s">
        <v>321</v>
      </c>
    </row>
    <row r="59" spans="1:17" ht="83.25" customHeight="1" x14ac:dyDescent="0.25">
      <c r="A59" s="93" t="s">
        <v>79</v>
      </c>
      <c r="B59" s="84" t="s">
        <v>345</v>
      </c>
      <c r="C59" s="121"/>
      <c r="D59" s="84" t="s">
        <v>335</v>
      </c>
      <c r="E59" s="84">
        <v>38</v>
      </c>
      <c r="F59" s="84">
        <v>100</v>
      </c>
      <c r="G59" s="84" t="s">
        <v>321</v>
      </c>
      <c r="H59" s="84" t="s">
        <v>321</v>
      </c>
      <c r="I59" s="84" t="s">
        <v>321</v>
      </c>
      <c r="J59" s="84" t="s">
        <v>321</v>
      </c>
      <c r="K59" s="84" t="s">
        <v>321</v>
      </c>
      <c r="L59" s="84" t="s">
        <v>321</v>
      </c>
      <c r="M59" s="84" t="s">
        <v>321</v>
      </c>
      <c r="N59" s="84" t="s">
        <v>321</v>
      </c>
      <c r="O59" s="84" t="s">
        <v>321</v>
      </c>
      <c r="P59" s="84" t="s">
        <v>321</v>
      </c>
      <c r="Q59" s="101" t="s">
        <v>321</v>
      </c>
    </row>
    <row r="60" spans="1:17" ht="42" customHeight="1" x14ac:dyDescent="0.25">
      <c r="A60" s="93" t="s">
        <v>80</v>
      </c>
      <c r="B60" s="84" t="s">
        <v>40</v>
      </c>
      <c r="C60" s="121"/>
      <c r="D60" s="84" t="s">
        <v>336</v>
      </c>
      <c r="E60" s="84">
        <v>20</v>
      </c>
      <c r="F60" s="84">
        <v>20</v>
      </c>
      <c r="G60" s="84" t="s">
        <v>321</v>
      </c>
      <c r="H60" s="84" t="s">
        <v>321</v>
      </c>
      <c r="I60" s="84" t="s">
        <v>321</v>
      </c>
      <c r="J60" s="84" t="s">
        <v>321</v>
      </c>
      <c r="K60" s="84" t="s">
        <v>321</v>
      </c>
      <c r="L60" s="84" t="s">
        <v>321</v>
      </c>
      <c r="M60" s="84" t="s">
        <v>321</v>
      </c>
      <c r="N60" s="84" t="s">
        <v>321</v>
      </c>
      <c r="O60" s="84" t="s">
        <v>321</v>
      </c>
      <c r="P60" s="84" t="s">
        <v>321</v>
      </c>
      <c r="Q60" s="101" t="s">
        <v>321</v>
      </c>
    </row>
    <row r="61" spans="1:17" ht="123.75" customHeight="1" x14ac:dyDescent="0.25">
      <c r="A61" s="93" t="s">
        <v>81</v>
      </c>
      <c r="B61" s="84" t="s">
        <v>41</v>
      </c>
      <c r="C61" s="121"/>
      <c r="D61" s="84" t="s">
        <v>321</v>
      </c>
      <c r="E61" s="84" t="s">
        <v>321</v>
      </c>
      <c r="F61" s="84" t="s">
        <v>321</v>
      </c>
      <c r="G61" s="84" t="s">
        <v>321</v>
      </c>
      <c r="H61" s="84" t="s">
        <v>321</v>
      </c>
      <c r="I61" s="84" t="s">
        <v>321</v>
      </c>
      <c r="J61" s="84" t="s">
        <v>321</v>
      </c>
      <c r="K61" s="84" t="s">
        <v>321</v>
      </c>
      <c r="L61" s="84" t="s">
        <v>321</v>
      </c>
      <c r="M61" s="84" t="s">
        <v>321</v>
      </c>
      <c r="N61" s="84" t="s">
        <v>321</v>
      </c>
      <c r="O61" s="84" t="s">
        <v>321</v>
      </c>
      <c r="P61" s="84" t="s">
        <v>321</v>
      </c>
      <c r="Q61" s="101" t="s">
        <v>321</v>
      </c>
    </row>
    <row r="62" spans="1:17" ht="101.25" customHeight="1" x14ac:dyDescent="0.25">
      <c r="A62" s="93" t="s">
        <v>128</v>
      </c>
      <c r="B62" s="84" t="s">
        <v>15</v>
      </c>
      <c r="C62" s="121"/>
      <c r="D62" s="84" t="s">
        <v>321</v>
      </c>
      <c r="E62" s="84" t="s">
        <v>321</v>
      </c>
      <c r="F62" s="84" t="s">
        <v>321</v>
      </c>
      <c r="G62" s="84" t="s">
        <v>321</v>
      </c>
      <c r="H62" s="84" t="s">
        <v>321</v>
      </c>
      <c r="I62" s="84" t="s">
        <v>321</v>
      </c>
      <c r="J62" s="84" t="s">
        <v>321</v>
      </c>
      <c r="K62" s="84" t="s">
        <v>321</v>
      </c>
      <c r="L62" s="84" t="s">
        <v>321</v>
      </c>
      <c r="M62" s="84" t="s">
        <v>321</v>
      </c>
      <c r="N62" s="84" t="s">
        <v>321</v>
      </c>
      <c r="O62" s="84" t="s">
        <v>321</v>
      </c>
      <c r="P62" s="84" t="s">
        <v>321</v>
      </c>
      <c r="Q62" s="101" t="s">
        <v>321</v>
      </c>
    </row>
    <row r="63" spans="1:17" ht="39" customHeight="1" x14ac:dyDescent="0.25">
      <c r="A63" s="93" t="s">
        <v>129</v>
      </c>
      <c r="B63" s="84" t="s">
        <v>42</v>
      </c>
      <c r="C63" s="121"/>
      <c r="D63" s="84" t="s">
        <v>383</v>
      </c>
      <c r="E63" s="84" t="s">
        <v>321</v>
      </c>
      <c r="F63" s="84" t="s">
        <v>321</v>
      </c>
      <c r="G63" s="84" t="s">
        <v>321</v>
      </c>
      <c r="H63" s="84" t="s">
        <v>321</v>
      </c>
      <c r="I63" s="84" t="s">
        <v>321</v>
      </c>
      <c r="J63" s="84" t="s">
        <v>321</v>
      </c>
      <c r="K63" s="84" t="s">
        <v>321</v>
      </c>
      <c r="L63" s="84" t="s">
        <v>321</v>
      </c>
      <c r="M63" s="84" t="s">
        <v>321</v>
      </c>
      <c r="N63" s="84" t="s">
        <v>321</v>
      </c>
      <c r="O63" s="84" t="s">
        <v>321</v>
      </c>
      <c r="P63" s="84" t="s">
        <v>321</v>
      </c>
      <c r="Q63" s="101" t="s">
        <v>321</v>
      </c>
    </row>
    <row r="64" spans="1:17" ht="81.75" customHeight="1" x14ac:dyDescent="0.25">
      <c r="A64" s="93" t="s">
        <v>130</v>
      </c>
      <c r="B64" s="84" t="s">
        <v>350</v>
      </c>
      <c r="C64" s="121"/>
      <c r="D64" s="84" t="s">
        <v>337</v>
      </c>
      <c r="E64" s="84">
        <v>0</v>
      </c>
      <c r="F64" s="84" t="s">
        <v>321</v>
      </c>
      <c r="G64" s="84" t="s">
        <v>321</v>
      </c>
      <c r="H64" s="84" t="s">
        <v>321</v>
      </c>
      <c r="I64" s="84" t="s">
        <v>321</v>
      </c>
      <c r="J64" s="84" t="s">
        <v>321</v>
      </c>
      <c r="K64" s="84">
        <v>1</v>
      </c>
      <c r="L64" s="84">
        <v>0</v>
      </c>
      <c r="M64" s="84">
        <v>0</v>
      </c>
      <c r="N64" s="84">
        <v>0</v>
      </c>
      <c r="O64" s="84">
        <v>0</v>
      </c>
      <c r="P64" s="84">
        <v>0</v>
      </c>
      <c r="Q64" s="101">
        <v>100</v>
      </c>
    </row>
    <row r="65" spans="1:17" ht="123.75" customHeight="1" x14ac:dyDescent="0.25">
      <c r="A65" s="93" t="s">
        <v>131</v>
      </c>
      <c r="B65" s="84" t="s">
        <v>126</v>
      </c>
      <c r="C65" s="121"/>
      <c r="D65" s="84" t="s">
        <v>321</v>
      </c>
      <c r="E65" s="84" t="s">
        <v>321</v>
      </c>
      <c r="F65" s="84" t="s">
        <v>321</v>
      </c>
      <c r="G65" s="84" t="s">
        <v>321</v>
      </c>
      <c r="H65" s="84">
        <v>1</v>
      </c>
      <c r="I65" s="84" t="s">
        <v>321</v>
      </c>
      <c r="J65" s="84" t="s">
        <v>321</v>
      </c>
      <c r="K65" s="84" t="s">
        <v>321</v>
      </c>
      <c r="L65" s="84" t="s">
        <v>321</v>
      </c>
      <c r="M65" s="84" t="s">
        <v>321</v>
      </c>
      <c r="N65" s="84" t="s">
        <v>321</v>
      </c>
      <c r="O65" s="84" t="s">
        <v>321</v>
      </c>
      <c r="P65" s="84" t="s">
        <v>321</v>
      </c>
      <c r="Q65" s="101" t="s">
        <v>321</v>
      </c>
    </row>
    <row r="66" spans="1:17" ht="87.75" customHeight="1" x14ac:dyDescent="0.25">
      <c r="A66" s="93" t="s">
        <v>132</v>
      </c>
      <c r="B66" s="84" t="s">
        <v>125</v>
      </c>
      <c r="C66" s="121"/>
      <c r="D66" s="84" t="s">
        <v>338</v>
      </c>
      <c r="E66" s="84">
        <v>0</v>
      </c>
      <c r="F66" s="84" t="s">
        <v>321</v>
      </c>
      <c r="G66" s="84" t="s">
        <v>321</v>
      </c>
      <c r="H66" s="84" t="s">
        <v>321</v>
      </c>
      <c r="I66" s="84" t="s">
        <v>321</v>
      </c>
      <c r="J66" s="84" t="s">
        <v>321</v>
      </c>
      <c r="K66" s="84">
        <v>1</v>
      </c>
      <c r="L66" s="84">
        <v>0</v>
      </c>
      <c r="M66" s="84">
        <v>0</v>
      </c>
      <c r="N66" s="84">
        <v>0</v>
      </c>
      <c r="O66" s="84">
        <v>0</v>
      </c>
      <c r="P66" s="84">
        <v>0</v>
      </c>
      <c r="Q66" s="101">
        <v>100</v>
      </c>
    </row>
    <row r="67" spans="1:17" ht="77.25" customHeight="1" x14ac:dyDescent="0.25">
      <c r="A67" s="93" t="s">
        <v>226</v>
      </c>
      <c r="B67" s="84" t="s">
        <v>295</v>
      </c>
      <c r="C67" s="121"/>
      <c r="D67" s="122" t="s">
        <v>377</v>
      </c>
      <c r="E67" s="122" t="s">
        <v>321</v>
      </c>
      <c r="F67" s="122" t="s">
        <v>321</v>
      </c>
      <c r="G67" s="122" t="s">
        <v>321</v>
      </c>
      <c r="H67" s="122" t="s">
        <v>321</v>
      </c>
      <c r="I67" s="122" t="s">
        <v>321</v>
      </c>
      <c r="J67" s="122" t="s">
        <v>321</v>
      </c>
      <c r="K67" s="122" t="s">
        <v>321</v>
      </c>
      <c r="L67" s="122">
        <v>1</v>
      </c>
      <c r="M67" s="122" t="s">
        <v>321</v>
      </c>
      <c r="N67" s="122" t="s">
        <v>321</v>
      </c>
      <c r="O67" s="122" t="s">
        <v>321</v>
      </c>
      <c r="P67" s="122" t="s">
        <v>321</v>
      </c>
      <c r="Q67" s="124" t="s">
        <v>321</v>
      </c>
    </row>
    <row r="68" spans="1:17" ht="63" customHeight="1" x14ac:dyDescent="0.25">
      <c r="A68" s="93" t="s">
        <v>227</v>
      </c>
      <c r="B68" s="84" t="s">
        <v>220</v>
      </c>
      <c r="C68" s="121"/>
      <c r="D68" s="123"/>
      <c r="E68" s="123"/>
      <c r="F68" s="123"/>
      <c r="G68" s="123"/>
      <c r="H68" s="123"/>
      <c r="I68" s="123"/>
      <c r="J68" s="123"/>
      <c r="K68" s="123"/>
      <c r="L68" s="123"/>
      <c r="M68" s="123"/>
      <c r="N68" s="123"/>
      <c r="O68" s="123"/>
      <c r="P68" s="123"/>
      <c r="Q68" s="125"/>
    </row>
    <row r="69" spans="1:17" ht="82.5" customHeight="1" x14ac:dyDescent="0.25">
      <c r="A69" s="93" t="s">
        <v>230</v>
      </c>
      <c r="B69" s="84" t="s">
        <v>222</v>
      </c>
      <c r="C69" s="121"/>
      <c r="D69" s="84" t="s">
        <v>384</v>
      </c>
      <c r="E69" s="84" t="s">
        <v>321</v>
      </c>
      <c r="F69" s="84" t="s">
        <v>321</v>
      </c>
      <c r="G69" s="84" t="s">
        <v>321</v>
      </c>
      <c r="H69" s="84" t="s">
        <v>321</v>
      </c>
      <c r="I69" s="84" t="s">
        <v>321</v>
      </c>
      <c r="J69" s="84" t="s">
        <v>321</v>
      </c>
      <c r="K69" s="84" t="s">
        <v>321</v>
      </c>
      <c r="L69" s="84">
        <v>1</v>
      </c>
      <c r="M69" s="84" t="s">
        <v>321</v>
      </c>
      <c r="N69" s="84" t="s">
        <v>321</v>
      </c>
      <c r="O69" s="84" t="s">
        <v>321</v>
      </c>
      <c r="P69" s="84" t="s">
        <v>321</v>
      </c>
      <c r="Q69" s="101" t="s">
        <v>321</v>
      </c>
    </row>
    <row r="70" spans="1:17" ht="147.75" customHeight="1" x14ac:dyDescent="0.25">
      <c r="A70" s="95" t="s">
        <v>244</v>
      </c>
      <c r="B70" s="92" t="s">
        <v>255</v>
      </c>
      <c r="C70" s="121"/>
      <c r="D70" s="122" t="s">
        <v>385</v>
      </c>
      <c r="E70" s="122" t="s">
        <v>321</v>
      </c>
      <c r="F70" s="122" t="s">
        <v>321</v>
      </c>
      <c r="G70" s="122" t="s">
        <v>321</v>
      </c>
      <c r="H70" s="122" t="s">
        <v>321</v>
      </c>
      <c r="I70" s="122" t="s">
        <v>321</v>
      </c>
      <c r="J70" s="122" t="s">
        <v>321</v>
      </c>
      <c r="K70" s="122" t="s">
        <v>321</v>
      </c>
      <c r="L70" s="122" t="s">
        <v>321</v>
      </c>
      <c r="M70" s="122">
        <v>1</v>
      </c>
      <c r="N70" s="122">
        <v>1</v>
      </c>
      <c r="O70" s="122" t="s">
        <v>321</v>
      </c>
      <c r="P70" s="122" t="s">
        <v>321</v>
      </c>
      <c r="Q70" s="124">
        <v>100</v>
      </c>
    </row>
    <row r="71" spans="1:17" ht="142.5" customHeight="1" x14ac:dyDescent="0.25">
      <c r="A71" s="93" t="s">
        <v>386</v>
      </c>
      <c r="B71" s="84" t="s">
        <v>248</v>
      </c>
      <c r="C71" s="121"/>
      <c r="D71" s="123"/>
      <c r="E71" s="123"/>
      <c r="F71" s="123"/>
      <c r="G71" s="123"/>
      <c r="H71" s="123"/>
      <c r="I71" s="123"/>
      <c r="J71" s="123"/>
      <c r="K71" s="123"/>
      <c r="L71" s="123"/>
      <c r="M71" s="123"/>
      <c r="N71" s="123"/>
      <c r="O71" s="123"/>
      <c r="P71" s="123"/>
      <c r="Q71" s="125"/>
    </row>
    <row r="72" spans="1:17" ht="57" customHeight="1" x14ac:dyDescent="0.25">
      <c r="A72" s="95" t="s">
        <v>43</v>
      </c>
      <c r="B72" s="92" t="s">
        <v>44</v>
      </c>
      <c r="C72" s="121" t="s">
        <v>312</v>
      </c>
      <c r="D72" s="84" t="s">
        <v>339</v>
      </c>
      <c r="E72" s="84">
        <v>56.1</v>
      </c>
      <c r="F72" s="84">
        <v>73.7</v>
      </c>
      <c r="G72" s="84">
        <v>82.4</v>
      </c>
      <c r="H72" s="84">
        <v>100</v>
      </c>
      <c r="I72" s="84">
        <v>100</v>
      </c>
      <c r="J72" s="84">
        <v>100</v>
      </c>
      <c r="K72" s="84">
        <v>100</v>
      </c>
      <c r="L72" s="84">
        <v>100</v>
      </c>
      <c r="M72" s="84">
        <v>100</v>
      </c>
      <c r="N72" s="84">
        <v>100</v>
      </c>
      <c r="O72" s="84">
        <v>100</v>
      </c>
      <c r="P72" s="84">
        <v>100</v>
      </c>
      <c r="Q72" s="101">
        <v>178.2</v>
      </c>
    </row>
    <row r="73" spans="1:17" ht="32.25" customHeight="1" x14ac:dyDescent="0.25">
      <c r="A73" s="95" t="s">
        <v>45</v>
      </c>
      <c r="B73" s="92" t="s">
        <v>46</v>
      </c>
      <c r="C73" s="121"/>
      <c r="D73" s="84" t="s">
        <v>340</v>
      </c>
      <c r="E73" s="84">
        <v>100</v>
      </c>
      <c r="F73" s="84">
        <v>100</v>
      </c>
      <c r="G73" s="84">
        <v>100</v>
      </c>
      <c r="H73" s="84">
        <v>100</v>
      </c>
      <c r="I73" s="84">
        <v>100</v>
      </c>
      <c r="J73" s="84">
        <v>100</v>
      </c>
      <c r="K73" s="84">
        <v>100</v>
      </c>
      <c r="L73" s="84">
        <v>100</v>
      </c>
      <c r="M73" s="84">
        <v>100</v>
      </c>
      <c r="N73" s="84">
        <v>100</v>
      </c>
      <c r="O73" s="84">
        <v>100</v>
      </c>
      <c r="P73" s="84">
        <v>100</v>
      </c>
      <c r="Q73" s="101">
        <v>100</v>
      </c>
    </row>
    <row r="74" spans="1:17" ht="55.5" customHeight="1" x14ac:dyDescent="0.25">
      <c r="A74" s="93" t="s">
        <v>82</v>
      </c>
      <c r="B74" s="84" t="s">
        <v>47</v>
      </c>
      <c r="C74" s="121"/>
      <c r="D74" s="84" t="s">
        <v>321</v>
      </c>
      <c r="E74" s="84" t="s">
        <v>321</v>
      </c>
      <c r="F74" s="84" t="s">
        <v>321</v>
      </c>
      <c r="G74" s="84" t="s">
        <v>321</v>
      </c>
      <c r="H74" s="84" t="s">
        <v>321</v>
      </c>
      <c r="I74" s="84" t="s">
        <v>321</v>
      </c>
      <c r="J74" s="84" t="s">
        <v>321</v>
      </c>
      <c r="K74" s="84" t="s">
        <v>321</v>
      </c>
      <c r="L74" s="84" t="s">
        <v>321</v>
      </c>
      <c r="M74" s="84" t="s">
        <v>321</v>
      </c>
      <c r="N74" s="84" t="s">
        <v>321</v>
      </c>
      <c r="O74" s="84" t="s">
        <v>321</v>
      </c>
      <c r="P74" s="84" t="s">
        <v>321</v>
      </c>
      <c r="Q74" s="101" t="s">
        <v>321</v>
      </c>
    </row>
    <row r="75" spans="1:17" ht="72" customHeight="1" x14ac:dyDescent="0.25">
      <c r="A75" s="93" t="s">
        <v>83</v>
      </c>
      <c r="B75" s="84" t="s">
        <v>48</v>
      </c>
      <c r="C75" s="121"/>
      <c r="D75" s="84" t="s">
        <v>321</v>
      </c>
      <c r="E75" s="84" t="s">
        <v>321</v>
      </c>
      <c r="F75" s="84" t="s">
        <v>321</v>
      </c>
      <c r="G75" s="84" t="s">
        <v>321</v>
      </c>
      <c r="H75" s="84" t="s">
        <v>321</v>
      </c>
      <c r="I75" s="84" t="s">
        <v>321</v>
      </c>
      <c r="J75" s="84" t="s">
        <v>321</v>
      </c>
      <c r="K75" s="84" t="s">
        <v>321</v>
      </c>
      <c r="L75" s="84" t="s">
        <v>321</v>
      </c>
      <c r="M75" s="84" t="s">
        <v>321</v>
      </c>
      <c r="N75" s="84" t="s">
        <v>321</v>
      </c>
      <c r="O75" s="84" t="s">
        <v>321</v>
      </c>
      <c r="P75" s="84" t="s">
        <v>321</v>
      </c>
      <c r="Q75" s="101" t="s">
        <v>321</v>
      </c>
    </row>
    <row r="76" spans="1:17" ht="75" customHeight="1" x14ac:dyDescent="0.25">
      <c r="A76" s="95" t="s">
        <v>49</v>
      </c>
      <c r="B76" s="92" t="s">
        <v>50</v>
      </c>
      <c r="C76" s="121"/>
      <c r="D76" s="122" t="s">
        <v>340</v>
      </c>
      <c r="E76" s="122">
        <v>100</v>
      </c>
      <c r="F76" s="122">
        <v>100</v>
      </c>
      <c r="G76" s="122">
        <v>100</v>
      </c>
      <c r="H76" s="122">
        <v>100</v>
      </c>
      <c r="I76" s="122">
        <v>100</v>
      </c>
      <c r="J76" s="122">
        <v>100</v>
      </c>
      <c r="K76" s="122">
        <v>100</v>
      </c>
      <c r="L76" s="122">
        <v>100</v>
      </c>
      <c r="M76" s="122">
        <v>100</v>
      </c>
      <c r="N76" s="122">
        <v>100</v>
      </c>
      <c r="O76" s="122">
        <v>100</v>
      </c>
      <c r="P76" s="122">
        <v>100</v>
      </c>
      <c r="Q76" s="122">
        <v>100</v>
      </c>
    </row>
    <row r="77" spans="1:17" ht="69" customHeight="1" x14ac:dyDescent="0.25">
      <c r="A77" s="93" t="s">
        <v>84</v>
      </c>
      <c r="B77" s="84" t="s">
        <v>12</v>
      </c>
      <c r="C77" s="121"/>
      <c r="D77" s="123"/>
      <c r="E77" s="123"/>
      <c r="F77" s="123"/>
      <c r="G77" s="123"/>
      <c r="H77" s="123"/>
      <c r="I77" s="123"/>
      <c r="J77" s="123"/>
      <c r="K77" s="123"/>
      <c r="L77" s="123"/>
      <c r="M77" s="123"/>
      <c r="N77" s="123"/>
      <c r="O77" s="123"/>
      <c r="P77" s="123"/>
      <c r="Q77" s="123"/>
    </row>
    <row r="78" spans="1:17" ht="214.5" customHeight="1" x14ac:dyDescent="0.25">
      <c r="A78" s="93" t="s">
        <v>85</v>
      </c>
      <c r="B78" s="84" t="s">
        <v>51</v>
      </c>
      <c r="C78" s="121"/>
      <c r="D78" s="63" t="s">
        <v>321</v>
      </c>
      <c r="E78" s="84" t="s">
        <v>321</v>
      </c>
      <c r="F78" s="84" t="s">
        <v>321</v>
      </c>
      <c r="G78" s="84" t="s">
        <v>321</v>
      </c>
      <c r="H78" s="84" t="s">
        <v>321</v>
      </c>
      <c r="I78" s="84" t="s">
        <v>321</v>
      </c>
      <c r="J78" s="84" t="s">
        <v>321</v>
      </c>
      <c r="K78" s="84" t="s">
        <v>321</v>
      </c>
      <c r="L78" s="84" t="s">
        <v>321</v>
      </c>
      <c r="M78" s="84" t="s">
        <v>321</v>
      </c>
      <c r="N78" s="84" t="s">
        <v>321</v>
      </c>
      <c r="O78" s="84" t="s">
        <v>321</v>
      </c>
      <c r="P78" s="84" t="s">
        <v>321</v>
      </c>
      <c r="Q78" s="101" t="s">
        <v>321</v>
      </c>
    </row>
    <row r="79" spans="1:17" ht="102.75" customHeight="1" x14ac:dyDescent="0.25">
      <c r="A79" s="95" t="s">
        <v>52</v>
      </c>
      <c r="B79" s="92" t="s">
        <v>53</v>
      </c>
      <c r="C79" s="121" t="s">
        <v>346</v>
      </c>
      <c r="D79" s="84" t="s">
        <v>341</v>
      </c>
      <c r="E79" s="84" t="s">
        <v>321</v>
      </c>
      <c r="F79" s="84">
        <v>1</v>
      </c>
      <c r="G79" s="84" t="s">
        <v>321</v>
      </c>
      <c r="H79" s="84" t="s">
        <v>321</v>
      </c>
      <c r="I79" s="84" t="s">
        <v>321</v>
      </c>
      <c r="J79" s="84" t="s">
        <v>321</v>
      </c>
      <c r="K79" s="84" t="s">
        <v>321</v>
      </c>
      <c r="L79" s="84" t="s">
        <v>321</v>
      </c>
      <c r="M79" s="84" t="s">
        <v>321</v>
      </c>
      <c r="N79" s="84" t="s">
        <v>321</v>
      </c>
      <c r="O79" s="84" t="s">
        <v>321</v>
      </c>
      <c r="P79" s="84" t="s">
        <v>321</v>
      </c>
      <c r="Q79" s="101" t="s">
        <v>321</v>
      </c>
    </row>
    <row r="80" spans="1:17" ht="62.25" customHeight="1" x14ac:dyDescent="0.25">
      <c r="A80" s="95" t="s">
        <v>54</v>
      </c>
      <c r="B80" s="92" t="s">
        <v>110</v>
      </c>
      <c r="C80" s="121"/>
      <c r="D80" s="122" t="s">
        <v>341</v>
      </c>
      <c r="E80" s="84" t="s">
        <v>321</v>
      </c>
      <c r="F80" s="84">
        <v>1</v>
      </c>
      <c r="G80" s="84" t="s">
        <v>321</v>
      </c>
      <c r="H80" s="84" t="s">
        <v>321</v>
      </c>
      <c r="I80" s="84" t="s">
        <v>321</v>
      </c>
      <c r="J80" s="84" t="s">
        <v>321</v>
      </c>
      <c r="K80" s="84" t="s">
        <v>321</v>
      </c>
      <c r="L80" s="84" t="s">
        <v>321</v>
      </c>
      <c r="M80" s="84" t="s">
        <v>321</v>
      </c>
      <c r="N80" s="84" t="s">
        <v>321</v>
      </c>
      <c r="O80" s="84" t="s">
        <v>321</v>
      </c>
      <c r="P80" s="84" t="s">
        <v>321</v>
      </c>
      <c r="Q80" s="101" t="s">
        <v>321</v>
      </c>
    </row>
    <row r="81" spans="1:17" ht="104.25" customHeight="1" x14ac:dyDescent="0.25">
      <c r="A81" s="93" t="s">
        <v>86</v>
      </c>
      <c r="B81" s="84" t="s">
        <v>55</v>
      </c>
      <c r="C81" s="121"/>
      <c r="D81" s="123"/>
      <c r="E81" s="84" t="s">
        <v>321</v>
      </c>
      <c r="F81" s="84">
        <v>1</v>
      </c>
      <c r="G81" s="84" t="s">
        <v>321</v>
      </c>
      <c r="H81" s="84" t="s">
        <v>321</v>
      </c>
      <c r="I81" s="84" t="s">
        <v>321</v>
      </c>
      <c r="J81" s="84" t="s">
        <v>321</v>
      </c>
      <c r="K81" s="84" t="s">
        <v>321</v>
      </c>
      <c r="L81" s="84" t="s">
        <v>321</v>
      </c>
      <c r="M81" s="84" t="s">
        <v>321</v>
      </c>
      <c r="N81" s="84" t="s">
        <v>321</v>
      </c>
      <c r="O81" s="84" t="s">
        <v>321</v>
      </c>
      <c r="P81" s="84" t="s">
        <v>321</v>
      </c>
      <c r="Q81" s="101" t="s">
        <v>321</v>
      </c>
    </row>
    <row r="82" spans="1:17" ht="117" customHeight="1" x14ac:dyDescent="0.25">
      <c r="A82" s="95" t="s">
        <v>114</v>
      </c>
      <c r="B82" s="92" t="s">
        <v>113</v>
      </c>
      <c r="C82" s="121"/>
      <c r="D82" s="84"/>
      <c r="E82" s="84"/>
      <c r="F82" s="84"/>
      <c r="G82" s="84"/>
      <c r="H82" s="84"/>
      <c r="I82" s="84"/>
      <c r="J82" s="84"/>
      <c r="K82" s="84"/>
      <c r="L82" s="84"/>
      <c r="M82" s="84"/>
      <c r="N82" s="84"/>
      <c r="O82" s="84"/>
      <c r="P82" s="84"/>
      <c r="Q82" s="101"/>
    </row>
    <row r="83" spans="1:17" ht="61.5" customHeight="1" x14ac:dyDescent="0.25">
      <c r="A83" s="93" t="s">
        <v>115</v>
      </c>
      <c r="B83" s="84" t="s">
        <v>111</v>
      </c>
      <c r="C83" s="121"/>
      <c r="D83" s="84" t="s">
        <v>342</v>
      </c>
      <c r="E83" s="84" t="s">
        <v>321</v>
      </c>
      <c r="F83" s="84" t="s">
        <v>321</v>
      </c>
      <c r="G83" s="84" t="s">
        <v>321</v>
      </c>
      <c r="H83" s="84" t="s">
        <v>321</v>
      </c>
      <c r="I83" s="84" t="s">
        <v>321</v>
      </c>
      <c r="J83" s="84" t="s">
        <v>321</v>
      </c>
      <c r="K83" s="84" t="s">
        <v>321</v>
      </c>
      <c r="L83" s="84">
        <v>1</v>
      </c>
      <c r="M83" s="84" t="s">
        <v>321</v>
      </c>
      <c r="N83" s="84" t="s">
        <v>321</v>
      </c>
      <c r="O83" s="84" t="s">
        <v>321</v>
      </c>
      <c r="P83" s="84" t="s">
        <v>321</v>
      </c>
      <c r="Q83" s="101" t="s">
        <v>321</v>
      </c>
    </row>
    <row r="84" spans="1:17" ht="137.25" customHeight="1" x14ac:dyDescent="0.25">
      <c r="A84" s="93" t="s">
        <v>116</v>
      </c>
      <c r="B84" s="84" t="s">
        <v>112</v>
      </c>
      <c r="C84" s="63"/>
      <c r="D84" s="84" t="s">
        <v>343</v>
      </c>
      <c r="E84" s="84" t="s">
        <v>321</v>
      </c>
      <c r="F84" s="84" t="s">
        <v>321</v>
      </c>
      <c r="G84" s="84" t="s">
        <v>321</v>
      </c>
      <c r="H84" s="84" t="s">
        <v>321</v>
      </c>
      <c r="I84" s="84" t="s">
        <v>321</v>
      </c>
      <c r="J84" s="84" t="s">
        <v>321</v>
      </c>
      <c r="K84" s="84">
        <v>100</v>
      </c>
      <c r="L84" s="84" t="s">
        <v>321</v>
      </c>
      <c r="M84" s="84" t="s">
        <v>321</v>
      </c>
      <c r="N84" s="84" t="s">
        <v>321</v>
      </c>
      <c r="O84" s="84" t="s">
        <v>321</v>
      </c>
      <c r="P84" s="84" t="s">
        <v>321</v>
      </c>
      <c r="Q84" s="103" t="s">
        <v>321</v>
      </c>
    </row>
    <row r="85" spans="1:17" ht="111" customHeight="1" x14ac:dyDescent="0.25">
      <c r="A85" s="93" t="s">
        <v>258</v>
      </c>
      <c r="B85" s="84" t="s">
        <v>259</v>
      </c>
      <c r="C85" s="63"/>
      <c r="D85" s="84" t="s">
        <v>387</v>
      </c>
      <c r="E85" s="84" t="s">
        <v>321</v>
      </c>
      <c r="F85" s="84" t="s">
        <v>321</v>
      </c>
      <c r="G85" s="84" t="s">
        <v>321</v>
      </c>
      <c r="H85" s="84" t="s">
        <v>321</v>
      </c>
      <c r="I85" s="84" t="s">
        <v>321</v>
      </c>
      <c r="J85" s="84" t="s">
        <v>321</v>
      </c>
      <c r="K85" s="84" t="s">
        <v>321</v>
      </c>
      <c r="L85" s="84" t="s">
        <v>321</v>
      </c>
      <c r="M85" s="84">
        <v>1</v>
      </c>
      <c r="N85" s="84" t="s">
        <v>321</v>
      </c>
      <c r="O85" s="84" t="s">
        <v>321</v>
      </c>
      <c r="P85" s="84" t="s">
        <v>321</v>
      </c>
      <c r="Q85" s="101" t="s">
        <v>321</v>
      </c>
    </row>
    <row r="86" spans="1:17" ht="147.75" customHeight="1" x14ac:dyDescent="0.25">
      <c r="A86" s="95" t="s">
        <v>238</v>
      </c>
      <c r="B86" s="92" t="s">
        <v>252</v>
      </c>
      <c r="C86" s="63"/>
      <c r="D86" s="84"/>
      <c r="E86" s="84"/>
      <c r="F86" s="84"/>
      <c r="G86" s="84"/>
      <c r="H86" s="84"/>
      <c r="I86" s="84"/>
      <c r="J86" s="84"/>
      <c r="K86" s="84"/>
      <c r="L86" s="84"/>
      <c r="M86" s="84"/>
      <c r="N86" s="84"/>
      <c r="O86" s="84"/>
      <c r="P86" s="84"/>
      <c r="Q86" s="101"/>
    </row>
    <row r="87" spans="1:17" ht="106.5" customHeight="1" x14ac:dyDescent="0.25">
      <c r="A87" s="93" t="s">
        <v>250</v>
      </c>
      <c r="B87" s="84" t="s">
        <v>135</v>
      </c>
      <c r="C87" s="63"/>
      <c r="D87" s="84" t="s">
        <v>321</v>
      </c>
      <c r="E87" s="84" t="s">
        <v>321</v>
      </c>
      <c r="F87" s="84" t="s">
        <v>321</v>
      </c>
      <c r="G87" s="84" t="s">
        <v>321</v>
      </c>
      <c r="H87" s="84" t="s">
        <v>321</v>
      </c>
      <c r="I87" s="84" t="s">
        <v>321</v>
      </c>
      <c r="J87" s="84" t="s">
        <v>321</v>
      </c>
      <c r="K87" s="84" t="s">
        <v>321</v>
      </c>
      <c r="L87" s="84" t="s">
        <v>321</v>
      </c>
      <c r="M87" s="84" t="s">
        <v>321</v>
      </c>
      <c r="N87" s="84" t="s">
        <v>321</v>
      </c>
      <c r="O87" s="84" t="s">
        <v>321</v>
      </c>
      <c r="P87" s="84" t="s">
        <v>321</v>
      </c>
      <c r="Q87" s="84" t="s">
        <v>321</v>
      </c>
    </row>
    <row r="88" spans="1:17" ht="174" customHeight="1" x14ac:dyDescent="0.25"/>
    <row r="89" spans="1:17" ht="62.25" customHeight="1" x14ac:dyDescent="0.25"/>
    <row r="90" spans="1:17" ht="100.5" customHeight="1" x14ac:dyDescent="0.25"/>
    <row r="91" spans="1:17" ht="100.5" customHeight="1" x14ac:dyDescent="0.25"/>
    <row r="92" spans="1:17" ht="100.5" customHeight="1" x14ac:dyDescent="0.25"/>
    <row r="93" spans="1:17" ht="97.5" customHeight="1" x14ac:dyDescent="0.25"/>
  </sheetData>
  <mergeCells count="91">
    <mergeCell ref="M47:M48"/>
    <mergeCell ref="G47:G48"/>
    <mergeCell ref="H47:H48"/>
    <mergeCell ref="I47:I48"/>
    <mergeCell ref="I1:Q1"/>
    <mergeCell ref="A3:Q3"/>
    <mergeCell ref="M2:Q2"/>
    <mergeCell ref="Q4:Q5"/>
    <mergeCell ref="A4:A5"/>
    <mergeCell ref="B4:B5"/>
    <mergeCell ref="B7:B12"/>
    <mergeCell ref="A7:A12"/>
    <mergeCell ref="A15:A18"/>
    <mergeCell ref="B15:B18"/>
    <mergeCell ref="J47:J48"/>
    <mergeCell ref="K47:K48"/>
    <mergeCell ref="L47:L48"/>
    <mergeCell ref="C14:C35"/>
    <mergeCell ref="C37:C50"/>
    <mergeCell ref="D47:D48"/>
    <mergeCell ref="E47:E48"/>
    <mergeCell ref="F47:F48"/>
    <mergeCell ref="D4:D5"/>
    <mergeCell ref="E4:E5"/>
    <mergeCell ref="F4:P4"/>
    <mergeCell ref="C7:C12"/>
    <mergeCell ref="C4:C5"/>
    <mergeCell ref="N47:N48"/>
    <mergeCell ref="O47:O48"/>
    <mergeCell ref="P47:P48"/>
    <mergeCell ref="Q47:Q48"/>
    <mergeCell ref="D49:D50"/>
    <mergeCell ref="E49:E50"/>
    <mergeCell ref="F49:F50"/>
    <mergeCell ref="G49:G50"/>
    <mergeCell ref="H49:H50"/>
    <mergeCell ref="I49:I50"/>
    <mergeCell ref="J49:J50"/>
    <mergeCell ref="K49:K50"/>
    <mergeCell ref="L49:L50"/>
    <mergeCell ref="M49:M50"/>
    <mergeCell ref="N49:N50"/>
    <mergeCell ref="O49:O50"/>
    <mergeCell ref="P49:P50"/>
    <mergeCell ref="Q49:Q50"/>
    <mergeCell ref="C52:C71"/>
    <mergeCell ref="D67:D68"/>
    <mergeCell ref="E67:E68"/>
    <mergeCell ref="F67:F68"/>
    <mergeCell ref="G67:G68"/>
    <mergeCell ref="H67:H68"/>
    <mergeCell ref="I67:I68"/>
    <mergeCell ref="J67:J68"/>
    <mergeCell ref="K67:K68"/>
    <mergeCell ref="L67:L68"/>
    <mergeCell ref="M67:M68"/>
    <mergeCell ref="N67:N68"/>
    <mergeCell ref="O67:O68"/>
    <mergeCell ref="P67:P68"/>
    <mergeCell ref="Q67:Q68"/>
    <mergeCell ref="D70:D71"/>
    <mergeCell ref="E70:E71"/>
    <mergeCell ref="F70:F71"/>
    <mergeCell ref="G70:G71"/>
    <mergeCell ref="H70:H71"/>
    <mergeCell ref="I70:I71"/>
    <mergeCell ref="J70:J71"/>
    <mergeCell ref="K70:K71"/>
    <mergeCell ref="L70:L71"/>
    <mergeCell ref="M70:M71"/>
    <mergeCell ref="N70:N71"/>
    <mergeCell ref="O70:O71"/>
    <mergeCell ref="P70:P71"/>
    <mergeCell ref="Q70:Q71"/>
    <mergeCell ref="P76:P77"/>
    <mergeCell ref="Q76:Q77"/>
    <mergeCell ref="H76:H77"/>
    <mergeCell ref="I76:I77"/>
    <mergeCell ref="J76:J77"/>
    <mergeCell ref="K76:K77"/>
    <mergeCell ref="L76:L77"/>
    <mergeCell ref="C79:C83"/>
    <mergeCell ref="D80:D81"/>
    <mergeCell ref="M76:M77"/>
    <mergeCell ref="N76:N77"/>
    <mergeCell ref="O76:O77"/>
    <mergeCell ref="C72:C78"/>
    <mergeCell ref="D76:D77"/>
    <mergeCell ref="E76:E77"/>
    <mergeCell ref="F76:F77"/>
    <mergeCell ref="G76:G77"/>
  </mergeCells>
  <pageMargins left="0" right="0" top="0" bottom="0" header="0.31496062992125984" footer="0"/>
  <pageSetup paperSize="9" scale="80" orientation="landscape" horizontalDpi="0" verticalDpi="0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31"/>
  <sheetViews>
    <sheetView topLeftCell="A2" workbookViewId="0">
      <pane xSplit="2" ySplit="7" topLeftCell="C9" activePane="bottomRight" state="frozen"/>
      <selection activeCell="A2" sqref="A2"/>
      <selection pane="topRight" activeCell="C2" sqref="C2"/>
      <selection pane="bottomLeft" activeCell="A9" sqref="A9"/>
      <selection pane="bottomRight" activeCell="J14" sqref="J14"/>
    </sheetView>
  </sheetViews>
  <sheetFormatPr defaultRowHeight="15" x14ac:dyDescent="0.25"/>
  <cols>
    <col min="1" max="1" width="6.42578125" style="16" customWidth="1"/>
    <col min="2" max="2" width="33.85546875" style="16" customWidth="1"/>
    <col min="3" max="3" width="7" style="16" customWidth="1"/>
    <col min="4" max="4" width="6" style="16" customWidth="1"/>
    <col min="5" max="5" width="12.85546875" style="16" customWidth="1"/>
    <col min="6" max="10" width="13.28515625" style="16" customWidth="1"/>
    <col min="11" max="11" width="13.28515625" style="20" customWidth="1"/>
    <col min="12" max="17" width="13.28515625" style="16" customWidth="1"/>
    <col min="18" max="18" width="14" style="16" customWidth="1"/>
    <col min="20" max="20" width="10" bestFit="1" customWidth="1"/>
  </cols>
  <sheetData>
    <row r="1" spans="1:20" hidden="1" x14ac:dyDescent="0.25">
      <c r="K1" s="17"/>
      <c r="L1" s="18"/>
      <c r="M1" s="18"/>
      <c r="N1" s="18"/>
      <c r="O1" s="146" t="s">
        <v>136</v>
      </c>
      <c r="P1" s="146"/>
      <c r="Q1" s="146"/>
      <c r="R1" s="146"/>
    </row>
    <row r="2" spans="1:20" ht="42" customHeight="1" x14ac:dyDescent="0.25">
      <c r="K2" s="19"/>
      <c r="L2" s="18"/>
      <c r="M2" s="18"/>
      <c r="N2" s="18"/>
      <c r="O2" s="146"/>
      <c r="P2" s="146"/>
      <c r="Q2" s="146"/>
      <c r="R2" s="146"/>
    </row>
    <row r="3" spans="1:20" ht="6" customHeight="1" x14ac:dyDescent="0.25">
      <c r="A3" s="147" t="s">
        <v>137</v>
      </c>
      <c r="B3" s="148"/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  <c r="P3" s="148"/>
      <c r="Q3" s="148"/>
      <c r="R3" s="148"/>
    </row>
    <row r="4" spans="1:20" ht="6" customHeight="1" x14ac:dyDescent="0.25">
      <c r="A4" s="148"/>
      <c r="B4" s="148"/>
      <c r="C4" s="148"/>
      <c r="D4" s="148"/>
      <c r="E4" s="148"/>
      <c r="F4" s="148"/>
      <c r="G4" s="148"/>
      <c r="H4" s="148"/>
      <c r="I4" s="148"/>
      <c r="J4" s="148"/>
      <c r="K4" s="148"/>
      <c r="L4" s="148"/>
      <c r="M4" s="148"/>
      <c r="N4" s="148"/>
      <c r="O4" s="148"/>
      <c r="P4" s="148"/>
      <c r="Q4" s="148"/>
      <c r="R4" s="148"/>
    </row>
    <row r="5" spans="1:20" ht="9" customHeight="1" x14ac:dyDescent="0.25"/>
    <row r="6" spans="1:20" ht="7.5" customHeight="1" x14ac:dyDescent="0.25">
      <c r="A6" s="149" t="s">
        <v>0</v>
      </c>
      <c r="B6" s="149" t="s">
        <v>1</v>
      </c>
      <c r="C6" s="150" t="s">
        <v>138</v>
      </c>
      <c r="D6" s="151"/>
      <c r="E6" s="152"/>
      <c r="F6" s="149" t="s">
        <v>2</v>
      </c>
      <c r="G6" s="149"/>
      <c r="H6" s="149"/>
      <c r="I6" s="149"/>
      <c r="J6" s="149"/>
      <c r="K6" s="149"/>
      <c r="L6" s="149"/>
      <c r="M6" s="149"/>
      <c r="N6" s="149"/>
      <c r="O6" s="149"/>
      <c r="P6" s="149"/>
      <c r="Q6" s="149"/>
      <c r="R6" s="149" t="s">
        <v>92</v>
      </c>
    </row>
    <row r="7" spans="1:20" ht="7.5" customHeight="1" x14ac:dyDescent="0.25">
      <c r="A7" s="149"/>
      <c r="B7" s="149"/>
      <c r="C7" s="153"/>
      <c r="D7" s="154"/>
      <c r="E7" s="155"/>
      <c r="F7" s="149"/>
      <c r="G7" s="149"/>
      <c r="H7" s="149"/>
      <c r="I7" s="149"/>
      <c r="J7" s="149"/>
      <c r="K7" s="149"/>
      <c r="L7" s="149"/>
      <c r="M7" s="149"/>
      <c r="N7" s="149"/>
      <c r="O7" s="149"/>
      <c r="P7" s="149"/>
      <c r="Q7" s="149"/>
      <c r="R7" s="149"/>
    </row>
    <row r="8" spans="1:20" s="12" customFormat="1" ht="24" customHeight="1" x14ac:dyDescent="0.25">
      <c r="A8" s="149"/>
      <c r="B8" s="149"/>
      <c r="C8" s="21" t="s">
        <v>139</v>
      </c>
      <c r="D8" s="21" t="s">
        <v>140</v>
      </c>
      <c r="E8" s="21" t="s">
        <v>141</v>
      </c>
      <c r="F8" s="21" t="s">
        <v>3</v>
      </c>
      <c r="G8" s="21">
        <v>2015</v>
      </c>
      <c r="H8" s="21">
        <v>2016</v>
      </c>
      <c r="I8" s="21">
        <v>2017</v>
      </c>
      <c r="J8" s="21">
        <v>2018</v>
      </c>
      <c r="K8" s="21">
        <v>2019</v>
      </c>
      <c r="L8" s="21">
        <v>2020</v>
      </c>
      <c r="M8" s="21">
        <v>2021</v>
      </c>
      <c r="N8" s="21">
        <v>2022</v>
      </c>
      <c r="O8" s="21">
        <v>2023</v>
      </c>
      <c r="P8" s="21">
        <v>2024</v>
      </c>
      <c r="Q8" s="21">
        <v>2025</v>
      </c>
      <c r="R8" s="149"/>
    </row>
    <row r="9" spans="1:20" s="12" customFormat="1" x14ac:dyDescent="0.25">
      <c r="A9" s="156"/>
      <c r="B9" s="156" t="s">
        <v>142</v>
      </c>
      <c r="C9" s="52"/>
      <c r="D9" s="52"/>
      <c r="E9" s="52" t="s">
        <v>260</v>
      </c>
      <c r="F9" s="22">
        <f>G9+H9+I9+J9+K9+L9+M9+N9+O9+P9+Q9</f>
        <v>1341316.8830000001</v>
      </c>
      <c r="G9" s="22">
        <f>G10+G11+G12</f>
        <v>250034.946</v>
      </c>
      <c r="H9" s="22">
        <f>H10+H11+H12</f>
        <v>150423.67800000001</v>
      </c>
      <c r="I9" s="22">
        <f>I10+I11+I12</f>
        <v>110455.10400000001</v>
      </c>
      <c r="J9" s="22">
        <f>J10+J11+J12</f>
        <v>89198.252000000008</v>
      </c>
      <c r="K9" s="22">
        <f>K10+K11+K12</f>
        <v>84387.096000000005</v>
      </c>
      <c r="L9" s="22">
        <f>L11+L12-0.01</f>
        <v>67409.141999999993</v>
      </c>
      <c r="M9" s="22">
        <f>M11+M12</f>
        <v>121509.344</v>
      </c>
      <c r="N9" s="22">
        <f>N11</f>
        <v>146801.31199999998</v>
      </c>
      <c r="O9" s="22">
        <f>O11+O12+O10</f>
        <v>125353.40899999999</v>
      </c>
      <c r="P9" s="22">
        <f t="shared" ref="P9:Q9" si="0">P11+P12+P10</f>
        <v>101468.8</v>
      </c>
      <c r="Q9" s="22">
        <f t="shared" si="0"/>
        <v>94275.8</v>
      </c>
      <c r="R9" s="23"/>
    </row>
    <row r="10" spans="1:20" s="12" customFormat="1" ht="25.5" x14ac:dyDescent="0.25">
      <c r="A10" s="156"/>
      <c r="B10" s="156"/>
      <c r="C10" s="24" t="s">
        <v>143</v>
      </c>
      <c r="D10" s="24"/>
      <c r="E10" s="52" t="s">
        <v>260</v>
      </c>
      <c r="F10" s="22">
        <f t="shared" ref="F10:F63" si="1">G10+H10+I10+J10+K10+L10+M10+N10+O10+P10+Q10</f>
        <v>3975.3620000000001</v>
      </c>
      <c r="G10" s="22">
        <v>100</v>
      </c>
      <c r="H10" s="22">
        <v>100</v>
      </c>
      <c r="I10" s="22">
        <v>200</v>
      </c>
      <c r="J10" s="22">
        <v>200</v>
      </c>
      <c r="K10" s="22">
        <f>K36</f>
        <v>611.70000000000005</v>
      </c>
      <c r="L10" s="22">
        <f>L36</f>
        <v>463.66199999999998</v>
      </c>
      <c r="M10" s="22">
        <v>100</v>
      </c>
      <c r="N10" s="22">
        <f>N36</f>
        <v>600</v>
      </c>
      <c r="O10" s="22">
        <f>O38</f>
        <v>600</v>
      </c>
      <c r="P10" s="22">
        <f t="shared" ref="P10:Q10" si="2">P38</f>
        <v>600</v>
      </c>
      <c r="Q10" s="22">
        <f t="shared" si="2"/>
        <v>400</v>
      </c>
      <c r="R10" s="25" t="s">
        <v>144</v>
      </c>
    </row>
    <row r="11" spans="1:20" s="12" customFormat="1" ht="38.25" x14ac:dyDescent="0.25">
      <c r="A11" s="156"/>
      <c r="B11" s="156"/>
      <c r="C11" s="24" t="s">
        <v>145</v>
      </c>
      <c r="D11" s="24"/>
      <c r="E11" s="52" t="s">
        <v>260</v>
      </c>
      <c r="F11" s="22">
        <f t="shared" si="1"/>
        <v>1333601.7930000001</v>
      </c>
      <c r="G11" s="22">
        <f t="shared" ref="G11:N11" si="3">G13+G39+G53+G77+G85</f>
        <v>249934.946</v>
      </c>
      <c r="H11" s="22">
        <f t="shared" si="3"/>
        <v>150323.67800000001</v>
      </c>
      <c r="I11" s="22">
        <f t="shared" si="3"/>
        <v>110251.60400000001</v>
      </c>
      <c r="J11" s="22">
        <f t="shared" si="3"/>
        <v>88998.252000000008</v>
      </c>
      <c r="K11" s="22">
        <f t="shared" si="3"/>
        <v>83775.396000000008</v>
      </c>
      <c r="L11" s="22">
        <f t="shared" si="3"/>
        <v>65737.751999999993</v>
      </c>
      <c r="M11" s="22">
        <f t="shared" si="3"/>
        <v>121509.344</v>
      </c>
      <c r="N11" s="22">
        <f t="shared" si="3"/>
        <v>146801.31199999998</v>
      </c>
      <c r="O11" s="22">
        <f>O13+O39+O53+O77-O34</f>
        <v>121524.90899999999</v>
      </c>
      <c r="P11" s="22">
        <f t="shared" ref="P11:Q11" si="4">P13+P39+P53+P77-P34</f>
        <v>100868.8</v>
      </c>
      <c r="Q11" s="22">
        <f t="shared" si="4"/>
        <v>93875.8</v>
      </c>
      <c r="R11" s="25" t="s">
        <v>146</v>
      </c>
    </row>
    <row r="12" spans="1:20" s="12" customFormat="1" ht="25.5" x14ac:dyDescent="0.25">
      <c r="A12" s="156"/>
      <c r="B12" s="156"/>
      <c r="C12" s="24" t="s">
        <v>147</v>
      </c>
      <c r="D12" s="24"/>
      <c r="E12" s="52" t="s">
        <v>260</v>
      </c>
      <c r="F12" s="22">
        <f t="shared" si="1"/>
        <v>5739.1</v>
      </c>
      <c r="G12" s="22">
        <v>0</v>
      </c>
      <c r="H12" s="22">
        <v>0</v>
      </c>
      <c r="I12" s="22">
        <v>3.5</v>
      </c>
      <c r="J12" s="22">
        <v>0</v>
      </c>
      <c r="K12" s="22">
        <v>0</v>
      </c>
      <c r="L12" s="22">
        <f>L89+L90</f>
        <v>1671.4</v>
      </c>
      <c r="M12" s="22">
        <f>M89</f>
        <v>0</v>
      </c>
      <c r="N12" s="22">
        <f>N89</f>
        <v>835.7</v>
      </c>
      <c r="O12" s="22">
        <f>O89+O91</f>
        <v>3228.5</v>
      </c>
      <c r="P12" s="22">
        <f t="shared" ref="P12:Q12" si="5">P89+P91</f>
        <v>0</v>
      </c>
      <c r="Q12" s="22">
        <f t="shared" si="5"/>
        <v>0</v>
      </c>
      <c r="R12" s="25" t="s">
        <v>148</v>
      </c>
    </row>
    <row r="13" spans="1:20" s="13" customFormat="1" ht="34.5" customHeight="1" x14ac:dyDescent="0.25">
      <c r="A13" s="37" t="s">
        <v>9</v>
      </c>
      <c r="B13" s="39" t="s">
        <v>10</v>
      </c>
      <c r="C13" s="24" t="s">
        <v>145</v>
      </c>
      <c r="D13" s="24" t="s">
        <v>149</v>
      </c>
      <c r="E13" s="52" t="s">
        <v>261</v>
      </c>
      <c r="F13" s="22">
        <f>G13+H13+I13+J13+K13+L13+M13+N13+O13+P13+Q13</f>
        <v>296217.80799999996</v>
      </c>
      <c r="G13" s="48">
        <f>G14+G34</f>
        <v>13515.65</v>
      </c>
      <c r="H13" s="48">
        <f t="shared" ref="H13:N13" si="6">H14+H34</f>
        <v>16018.98</v>
      </c>
      <c r="I13" s="48">
        <f t="shared" si="6"/>
        <v>23674.7</v>
      </c>
      <c r="J13" s="48">
        <f t="shared" si="6"/>
        <v>19586.600000000002</v>
      </c>
      <c r="K13" s="48">
        <f t="shared" si="6"/>
        <v>22499.300000000003</v>
      </c>
      <c r="L13" s="48">
        <f t="shared" si="6"/>
        <v>17186.462</v>
      </c>
      <c r="M13" s="48">
        <f>M14+M34</f>
        <v>26773.006000000001</v>
      </c>
      <c r="N13" s="48">
        <f t="shared" si="6"/>
        <v>45090.2</v>
      </c>
      <c r="O13" s="119">
        <f>O14+O34</f>
        <v>40912.11</v>
      </c>
      <c r="P13" s="75">
        <f>P14+P34</f>
        <v>37560.800000000003</v>
      </c>
      <c r="Q13" s="75">
        <f>Q14+Q34</f>
        <v>33400</v>
      </c>
      <c r="R13" s="135" t="s">
        <v>150</v>
      </c>
      <c r="T13" s="34"/>
    </row>
    <row r="14" spans="1:20" s="13" customFormat="1" ht="43.5" customHeight="1" x14ac:dyDescent="0.25">
      <c r="A14" s="37" t="s">
        <v>151</v>
      </c>
      <c r="B14" s="39" t="s">
        <v>11</v>
      </c>
      <c r="C14" s="24" t="s">
        <v>145</v>
      </c>
      <c r="D14" s="24" t="s">
        <v>149</v>
      </c>
      <c r="E14" s="52" t="s">
        <v>262</v>
      </c>
      <c r="F14" s="22">
        <f>G14+H14+I14+J14+K14+L14+M14+N14+O14+P14+Q14</f>
        <v>282626.14600000001</v>
      </c>
      <c r="G14" s="48">
        <f>G15+G17+G18+G19+G20+G21+G22+G23+G24</f>
        <v>11915.65</v>
      </c>
      <c r="H14" s="48">
        <f t="shared" ref="H14:I14" si="7">H15+H17+H18+H19+H20+H21+H22+H23+H24</f>
        <v>14918.98</v>
      </c>
      <c r="I14" s="48">
        <f t="shared" si="7"/>
        <v>22474.7</v>
      </c>
      <c r="J14" s="48">
        <f>J15+J17+J18+J19+J20+J21+J22+J23+J24</f>
        <v>18386.600000000002</v>
      </c>
      <c r="K14" s="22">
        <f>K15+K17+K18+K19+K20+K21+K22+K23+K24+K16+K25+K26+K27</f>
        <v>16771.300000000003</v>
      </c>
      <c r="L14" s="22">
        <f t="shared" ref="L14" si="8">L15+L17+L18+L19+L20+L21+L22+L23+L24+L16+L25+L26+L27</f>
        <v>16722.8</v>
      </c>
      <c r="M14" s="22">
        <f>M15+M17+M18+M19+M20+M21+M22+M23+M24+M16+M25+M26+M27+M28+M29+M30+M31+M32+M33</f>
        <v>26673.006000000001</v>
      </c>
      <c r="N14" s="22">
        <f t="shared" ref="N14:Q14" si="9">N15+N17+N18+N19+N20+N21+N22+N23+N24+N16+N25+N26+N27+N28+N29+N30+N31+N32+N33</f>
        <v>44490.2</v>
      </c>
      <c r="O14" s="22">
        <f>O15+O17+O18+O19+O20+O21+O22+O23+O24+O16+O25+O26+O27+O28+O29+O30+O31+O32+O33</f>
        <v>40312.11</v>
      </c>
      <c r="P14" s="22">
        <f t="shared" si="9"/>
        <v>36960.800000000003</v>
      </c>
      <c r="Q14" s="22">
        <f t="shared" si="9"/>
        <v>33000</v>
      </c>
      <c r="R14" s="136"/>
      <c r="T14" s="34"/>
    </row>
    <row r="15" spans="1:20" s="15" customFormat="1" ht="30" customHeight="1" x14ac:dyDescent="0.25">
      <c r="A15" s="38" t="s">
        <v>59</v>
      </c>
      <c r="B15" s="50" t="s">
        <v>12</v>
      </c>
      <c r="C15" s="53" t="s">
        <v>145</v>
      </c>
      <c r="D15" s="53" t="s">
        <v>149</v>
      </c>
      <c r="E15" s="51" t="s">
        <v>263</v>
      </c>
      <c r="F15" s="49">
        <f>G15+H15+I15+J15+K15+L15+M15+N15+O15+P15+Q15</f>
        <v>270717.20499999996</v>
      </c>
      <c r="G15" s="45">
        <v>11492.39</v>
      </c>
      <c r="H15" s="45">
        <v>13283.8</v>
      </c>
      <c r="I15" s="45">
        <v>19757.900000000001</v>
      </c>
      <c r="J15" s="45">
        <v>15658.2</v>
      </c>
      <c r="K15" s="49">
        <f>15791.2</f>
        <v>15791.2</v>
      </c>
      <c r="L15" s="45">
        <v>16061.58</v>
      </c>
      <c r="M15" s="45">
        <v>23909.025000000001</v>
      </c>
      <c r="N15" s="45">
        <v>44490.2</v>
      </c>
      <c r="O15" s="117">
        <f>'приложение 4'!M25</f>
        <v>40312.11</v>
      </c>
      <c r="P15" s="72">
        <f>'приложение 4'!N25</f>
        <v>36960.800000000003</v>
      </c>
      <c r="Q15" s="72">
        <f>'приложение 4'!O25</f>
        <v>33000</v>
      </c>
      <c r="R15" s="136"/>
    </row>
    <row r="16" spans="1:20" s="12" customFormat="1" ht="42.75" customHeight="1" x14ac:dyDescent="0.25">
      <c r="A16" s="38" t="s">
        <v>60</v>
      </c>
      <c r="B16" s="50" t="s">
        <v>127</v>
      </c>
      <c r="C16" s="53" t="s">
        <v>145</v>
      </c>
      <c r="D16" s="53" t="s">
        <v>149</v>
      </c>
      <c r="E16" s="51" t="s">
        <v>264</v>
      </c>
      <c r="F16" s="49">
        <f t="shared" si="1"/>
        <v>470.32000000000005</v>
      </c>
      <c r="G16" s="45">
        <v>0</v>
      </c>
      <c r="H16" s="45">
        <v>0</v>
      </c>
      <c r="I16" s="45">
        <v>0</v>
      </c>
      <c r="J16" s="45">
        <v>0</v>
      </c>
      <c r="K16" s="49">
        <v>197.1</v>
      </c>
      <c r="L16" s="45">
        <v>273.22000000000003</v>
      </c>
      <c r="M16" s="45">
        <v>0</v>
      </c>
      <c r="N16" s="45">
        <v>0</v>
      </c>
      <c r="O16" s="117">
        <v>0</v>
      </c>
      <c r="P16" s="72">
        <v>0</v>
      </c>
      <c r="Q16" s="72">
        <v>0</v>
      </c>
      <c r="R16" s="136"/>
    </row>
    <row r="17" spans="1:18" s="12" customFormat="1" ht="43.5" customHeight="1" x14ac:dyDescent="0.25">
      <c r="A17" s="38" t="s">
        <v>61</v>
      </c>
      <c r="B17" s="50" t="s">
        <v>13</v>
      </c>
      <c r="C17" s="53" t="s">
        <v>145</v>
      </c>
      <c r="D17" s="53" t="s">
        <v>149</v>
      </c>
      <c r="E17" s="51" t="s">
        <v>152</v>
      </c>
      <c r="F17" s="49">
        <f t="shared" si="1"/>
        <v>15</v>
      </c>
      <c r="G17" s="45">
        <v>15</v>
      </c>
      <c r="H17" s="45">
        <v>0</v>
      </c>
      <c r="I17" s="45">
        <v>0</v>
      </c>
      <c r="J17" s="45">
        <v>0</v>
      </c>
      <c r="K17" s="49">
        <v>0</v>
      </c>
      <c r="L17" s="45">
        <v>0</v>
      </c>
      <c r="M17" s="45">
        <v>0</v>
      </c>
      <c r="N17" s="45">
        <v>0</v>
      </c>
      <c r="O17" s="117">
        <v>0</v>
      </c>
      <c r="P17" s="72">
        <v>0</v>
      </c>
      <c r="Q17" s="72">
        <v>0</v>
      </c>
      <c r="R17" s="136"/>
    </row>
    <row r="18" spans="1:18" s="12" customFormat="1" ht="85.5" customHeight="1" x14ac:dyDescent="0.25">
      <c r="A18" s="38" t="s">
        <v>62</v>
      </c>
      <c r="B18" s="50" t="s">
        <v>153</v>
      </c>
      <c r="C18" s="47" t="s">
        <v>145</v>
      </c>
      <c r="D18" s="47" t="s">
        <v>149</v>
      </c>
      <c r="E18" s="51" t="s">
        <v>265</v>
      </c>
      <c r="F18" s="49">
        <f t="shared" si="1"/>
        <v>3627.06</v>
      </c>
      <c r="G18" s="45">
        <v>408.26</v>
      </c>
      <c r="H18" s="45">
        <v>1553.6</v>
      </c>
      <c r="I18" s="45">
        <v>0</v>
      </c>
      <c r="J18" s="45">
        <v>1665.2</v>
      </c>
      <c r="K18" s="49">
        <v>0</v>
      </c>
      <c r="L18" s="45">
        <v>0</v>
      </c>
      <c r="M18" s="45">
        <v>0</v>
      </c>
      <c r="N18" s="45">
        <v>0</v>
      </c>
      <c r="O18" s="117">
        <v>0</v>
      </c>
      <c r="P18" s="72">
        <v>0</v>
      </c>
      <c r="Q18" s="72">
        <v>0</v>
      </c>
      <c r="R18" s="136"/>
    </row>
    <row r="19" spans="1:18" s="12" customFormat="1" ht="33.75" customHeight="1" x14ac:dyDescent="0.25">
      <c r="A19" s="38" t="s">
        <v>93</v>
      </c>
      <c r="B19" s="50" t="s">
        <v>154</v>
      </c>
      <c r="C19" s="53" t="s">
        <v>145</v>
      </c>
      <c r="D19" s="53" t="s">
        <v>149</v>
      </c>
      <c r="E19" s="51" t="s">
        <v>266</v>
      </c>
      <c r="F19" s="49">
        <f t="shared" si="1"/>
        <v>1513.3</v>
      </c>
      <c r="G19" s="45">
        <v>0</v>
      </c>
      <c r="H19" s="45">
        <v>0</v>
      </c>
      <c r="I19" s="45">
        <v>1513.3</v>
      </c>
      <c r="J19" s="45">
        <v>0</v>
      </c>
      <c r="K19" s="49">
        <v>0</v>
      </c>
      <c r="L19" s="45">
        <v>0</v>
      </c>
      <c r="M19" s="45">
        <v>0</v>
      </c>
      <c r="N19" s="45">
        <v>0</v>
      </c>
      <c r="O19" s="117">
        <v>0</v>
      </c>
      <c r="P19" s="72">
        <v>0</v>
      </c>
      <c r="Q19" s="72">
        <v>0</v>
      </c>
      <c r="R19" s="136"/>
    </row>
    <row r="20" spans="1:18" s="12" customFormat="1" ht="33.75" customHeight="1" x14ac:dyDescent="0.25">
      <c r="A20" s="38" t="s">
        <v>63</v>
      </c>
      <c r="B20" s="50" t="s">
        <v>111</v>
      </c>
      <c r="C20" s="47" t="s">
        <v>145</v>
      </c>
      <c r="D20" s="47" t="s">
        <v>149</v>
      </c>
      <c r="E20" s="51" t="s">
        <v>267</v>
      </c>
      <c r="F20" s="49">
        <f t="shared" si="1"/>
        <v>81.58</v>
      </c>
      <c r="G20" s="45">
        <v>0</v>
      </c>
      <c r="H20" s="45">
        <v>81.58</v>
      </c>
      <c r="I20" s="45">
        <v>0</v>
      </c>
      <c r="J20" s="45">
        <v>0</v>
      </c>
      <c r="K20" s="49">
        <v>0</v>
      </c>
      <c r="L20" s="45">
        <v>0</v>
      </c>
      <c r="M20" s="45">
        <v>0</v>
      </c>
      <c r="N20" s="45">
        <v>0</v>
      </c>
      <c r="O20" s="117">
        <v>0</v>
      </c>
      <c r="P20" s="72">
        <v>0</v>
      </c>
      <c r="Q20" s="72">
        <v>0</v>
      </c>
      <c r="R20" s="136"/>
    </row>
    <row r="21" spans="1:18" s="15" customFormat="1" ht="42.75" customHeight="1" x14ac:dyDescent="0.25">
      <c r="A21" s="38" t="s">
        <v>94</v>
      </c>
      <c r="B21" s="50" t="s">
        <v>155</v>
      </c>
      <c r="C21" s="53" t="s">
        <v>145</v>
      </c>
      <c r="D21" s="53" t="s">
        <v>149</v>
      </c>
      <c r="E21" s="51" t="s">
        <v>268</v>
      </c>
      <c r="F21" s="49">
        <f t="shared" si="1"/>
        <v>3869.2649999999999</v>
      </c>
      <c r="G21" s="45">
        <v>0</v>
      </c>
      <c r="H21" s="45">
        <v>0</v>
      </c>
      <c r="I21" s="45">
        <v>1200</v>
      </c>
      <c r="J21" s="45">
        <v>233.9</v>
      </c>
      <c r="K21" s="49">
        <v>0</v>
      </c>
      <c r="L21" s="45">
        <v>0</v>
      </c>
      <c r="M21" s="45">
        <v>2435.3649999999998</v>
      </c>
      <c r="N21" s="45">
        <v>0</v>
      </c>
      <c r="O21" s="117">
        <v>0</v>
      </c>
      <c r="P21" s="72">
        <v>0</v>
      </c>
      <c r="Q21" s="72">
        <v>0</v>
      </c>
      <c r="R21" s="136"/>
    </row>
    <row r="22" spans="1:18" s="12" customFormat="1" ht="44.25" customHeight="1" x14ac:dyDescent="0.25">
      <c r="A22" s="38" t="s">
        <v>65</v>
      </c>
      <c r="B22" s="50" t="s">
        <v>18</v>
      </c>
      <c r="C22" s="53" t="s">
        <v>145</v>
      </c>
      <c r="D22" s="53" t="s">
        <v>149</v>
      </c>
      <c r="E22" s="51" t="s">
        <v>156</v>
      </c>
      <c r="F22" s="49">
        <f t="shared" si="1"/>
        <v>829.3</v>
      </c>
      <c r="G22" s="45">
        <v>0</v>
      </c>
      <c r="H22" s="45">
        <v>0</v>
      </c>
      <c r="I22" s="45">
        <v>0</v>
      </c>
      <c r="J22" s="45">
        <v>829.3</v>
      </c>
      <c r="K22" s="49">
        <v>0</v>
      </c>
      <c r="L22" s="45">
        <v>0</v>
      </c>
      <c r="M22" s="45">
        <v>0</v>
      </c>
      <c r="N22" s="45">
        <v>0</v>
      </c>
      <c r="O22" s="117">
        <v>0</v>
      </c>
      <c r="P22" s="72">
        <v>0</v>
      </c>
      <c r="Q22" s="72">
        <v>0</v>
      </c>
      <c r="R22" s="136"/>
    </row>
    <row r="23" spans="1:18" s="12" customFormat="1" ht="43.5" customHeight="1" x14ac:dyDescent="0.25">
      <c r="A23" s="38" t="s">
        <v>66</v>
      </c>
      <c r="B23" s="50" t="s">
        <v>157</v>
      </c>
      <c r="C23" s="53" t="s">
        <v>145</v>
      </c>
      <c r="D23" s="53" t="s">
        <v>149</v>
      </c>
      <c r="E23" s="51" t="s">
        <v>158</v>
      </c>
      <c r="F23" s="49">
        <f t="shared" si="1"/>
        <v>3.5</v>
      </c>
      <c r="G23" s="45">
        <v>0</v>
      </c>
      <c r="H23" s="45">
        <v>0</v>
      </c>
      <c r="I23" s="45">
        <v>3.5</v>
      </c>
      <c r="J23" s="45">
        <v>0</v>
      </c>
      <c r="K23" s="49">
        <v>0</v>
      </c>
      <c r="L23" s="45">
        <v>0</v>
      </c>
      <c r="M23" s="45">
        <v>0</v>
      </c>
      <c r="N23" s="45">
        <v>0</v>
      </c>
      <c r="O23" s="117">
        <v>0</v>
      </c>
      <c r="P23" s="72">
        <v>0</v>
      </c>
      <c r="Q23" s="72">
        <v>0</v>
      </c>
      <c r="R23" s="136"/>
    </row>
    <row r="24" spans="1:18" s="12" customFormat="1" ht="44.25" customHeight="1" x14ac:dyDescent="0.25">
      <c r="A24" s="38" t="s">
        <v>67</v>
      </c>
      <c r="B24" s="50" t="s">
        <v>21</v>
      </c>
      <c r="C24" s="53" t="s">
        <v>145</v>
      </c>
      <c r="D24" s="53" t="s">
        <v>149</v>
      </c>
      <c r="E24" s="51" t="s">
        <v>159</v>
      </c>
      <c r="F24" s="49">
        <f t="shared" si="1"/>
        <v>0</v>
      </c>
      <c r="G24" s="45">
        <v>0</v>
      </c>
      <c r="H24" s="45">
        <v>0</v>
      </c>
      <c r="I24" s="45">
        <v>0</v>
      </c>
      <c r="J24" s="45">
        <v>0</v>
      </c>
      <c r="K24" s="49">
        <v>0</v>
      </c>
      <c r="L24" s="45">
        <v>0</v>
      </c>
      <c r="M24" s="45">
        <v>0</v>
      </c>
      <c r="N24" s="45">
        <v>0</v>
      </c>
      <c r="O24" s="117">
        <v>0</v>
      </c>
      <c r="P24" s="72">
        <v>0</v>
      </c>
      <c r="Q24" s="72">
        <v>0</v>
      </c>
      <c r="R24" s="136"/>
    </row>
    <row r="25" spans="1:18" s="12" customFormat="1" ht="55.5" customHeight="1" x14ac:dyDescent="0.25">
      <c r="A25" s="38" t="s">
        <v>68</v>
      </c>
      <c r="B25" s="50" t="s">
        <v>160</v>
      </c>
      <c r="C25" s="53" t="s">
        <v>145</v>
      </c>
      <c r="D25" s="53" t="s">
        <v>149</v>
      </c>
      <c r="E25" s="51" t="s">
        <v>161</v>
      </c>
      <c r="F25" s="49">
        <f t="shared" si="1"/>
        <v>0</v>
      </c>
      <c r="G25" s="45">
        <v>0</v>
      </c>
      <c r="H25" s="45">
        <v>0</v>
      </c>
      <c r="I25" s="45">
        <v>0</v>
      </c>
      <c r="J25" s="45">
        <v>0</v>
      </c>
      <c r="K25" s="49">
        <v>0</v>
      </c>
      <c r="L25" s="45">
        <v>0</v>
      </c>
      <c r="M25" s="45">
        <v>0</v>
      </c>
      <c r="N25" s="45">
        <v>0</v>
      </c>
      <c r="O25" s="117">
        <v>0</v>
      </c>
      <c r="P25" s="72">
        <v>0</v>
      </c>
      <c r="Q25" s="72">
        <v>0</v>
      </c>
      <c r="R25" s="136"/>
    </row>
    <row r="26" spans="1:18" s="12" customFormat="1" ht="71.25" customHeight="1" x14ac:dyDescent="0.25">
      <c r="A26" s="38" t="s">
        <v>95</v>
      </c>
      <c r="B26" s="50" t="s">
        <v>162</v>
      </c>
      <c r="C26" s="53" t="s">
        <v>145</v>
      </c>
      <c r="D26" s="53" t="s">
        <v>149</v>
      </c>
      <c r="E26" s="51" t="s">
        <v>163</v>
      </c>
      <c r="F26" s="49">
        <f t="shared" si="1"/>
        <v>0</v>
      </c>
      <c r="G26" s="45">
        <v>0</v>
      </c>
      <c r="H26" s="45">
        <v>0</v>
      </c>
      <c r="I26" s="45">
        <v>0</v>
      </c>
      <c r="J26" s="45">
        <v>0</v>
      </c>
      <c r="K26" s="49">
        <v>0</v>
      </c>
      <c r="L26" s="45">
        <v>0</v>
      </c>
      <c r="M26" s="45">
        <v>0</v>
      </c>
      <c r="N26" s="45">
        <v>0</v>
      </c>
      <c r="O26" s="117">
        <v>0</v>
      </c>
      <c r="P26" s="72">
        <v>0</v>
      </c>
      <c r="Q26" s="72">
        <v>0</v>
      </c>
      <c r="R26" s="136"/>
    </row>
    <row r="27" spans="1:18" s="12" customFormat="1" ht="55.5" customHeight="1" x14ac:dyDescent="0.25">
      <c r="A27" s="38" t="s">
        <v>98</v>
      </c>
      <c r="B27" s="50" t="s">
        <v>99</v>
      </c>
      <c r="C27" s="53" t="s">
        <v>145</v>
      </c>
      <c r="D27" s="53" t="s">
        <v>149</v>
      </c>
      <c r="E27" s="51" t="s">
        <v>164</v>
      </c>
      <c r="F27" s="49">
        <f t="shared" si="1"/>
        <v>1171</v>
      </c>
      <c r="G27" s="45">
        <v>0</v>
      </c>
      <c r="H27" s="45">
        <v>0</v>
      </c>
      <c r="I27" s="45">
        <v>0</v>
      </c>
      <c r="J27" s="45">
        <v>0</v>
      </c>
      <c r="K27" s="49">
        <v>783</v>
      </c>
      <c r="L27" s="45">
        <v>388</v>
      </c>
      <c r="M27" s="45">
        <v>0</v>
      </c>
      <c r="N27" s="45">
        <v>0</v>
      </c>
      <c r="O27" s="117">
        <v>0</v>
      </c>
      <c r="P27" s="72">
        <v>0</v>
      </c>
      <c r="Q27" s="72">
        <v>0</v>
      </c>
      <c r="R27" s="136"/>
    </row>
    <row r="28" spans="1:18" s="12" customFormat="1" ht="69" customHeight="1" x14ac:dyDescent="0.25">
      <c r="A28" s="38" t="s">
        <v>117</v>
      </c>
      <c r="B28" s="50" t="s">
        <v>119</v>
      </c>
      <c r="C28" s="53" t="s">
        <v>145</v>
      </c>
      <c r="D28" s="53" t="s">
        <v>149</v>
      </c>
      <c r="E28" s="51" t="s">
        <v>165</v>
      </c>
      <c r="F28" s="49">
        <f>G28+H28+I28+J28+K28+L28+M28+N28+O28+P28+Q28</f>
        <v>1916.52</v>
      </c>
      <c r="G28" s="45">
        <v>0</v>
      </c>
      <c r="H28" s="45">
        <v>0</v>
      </c>
      <c r="I28" s="45">
        <v>0</v>
      </c>
      <c r="J28" s="45">
        <v>0</v>
      </c>
      <c r="K28" s="49">
        <v>0</v>
      </c>
      <c r="L28" s="45">
        <v>1916.52</v>
      </c>
      <c r="M28" s="45">
        <v>0</v>
      </c>
      <c r="N28" s="45">
        <v>0</v>
      </c>
      <c r="O28" s="117">
        <v>0</v>
      </c>
      <c r="P28" s="72">
        <v>0</v>
      </c>
      <c r="Q28" s="72">
        <v>0</v>
      </c>
      <c r="R28" s="136"/>
    </row>
    <row r="29" spans="1:18" s="12" customFormat="1" ht="37.5" customHeight="1" x14ac:dyDescent="0.25">
      <c r="A29" s="38" t="s">
        <v>118</v>
      </c>
      <c r="B29" s="50" t="s">
        <v>166</v>
      </c>
      <c r="C29" s="53" t="s">
        <v>145</v>
      </c>
      <c r="D29" s="53" t="s">
        <v>149</v>
      </c>
      <c r="E29" s="51" t="s">
        <v>167</v>
      </c>
      <c r="F29" s="49">
        <f>G29+H29+I29+J29+K29+L29+M29+N29+O29+Q29+P29</f>
        <v>230.32</v>
      </c>
      <c r="G29" s="45">
        <v>0</v>
      </c>
      <c r="H29" s="45">
        <v>0</v>
      </c>
      <c r="I29" s="45">
        <v>0</v>
      </c>
      <c r="J29" s="45">
        <v>0</v>
      </c>
      <c r="K29" s="49">
        <v>0</v>
      </c>
      <c r="L29" s="45">
        <v>230.32</v>
      </c>
      <c r="M29" s="45">
        <v>0</v>
      </c>
      <c r="N29" s="45">
        <v>0</v>
      </c>
      <c r="O29" s="117">
        <v>0</v>
      </c>
      <c r="P29" s="72">
        <v>0</v>
      </c>
      <c r="Q29" s="72">
        <v>0</v>
      </c>
      <c r="R29" s="136"/>
    </row>
    <row r="30" spans="1:18" s="12" customFormat="1" ht="48" customHeight="1" x14ac:dyDescent="0.25">
      <c r="A30" s="38" t="s">
        <v>121</v>
      </c>
      <c r="B30" s="50" t="s">
        <v>122</v>
      </c>
      <c r="C30" s="53" t="s">
        <v>145</v>
      </c>
      <c r="D30" s="53" t="s">
        <v>149</v>
      </c>
      <c r="E30" s="51" t="s">
        <v>168</v>
      </c>
      <c r="F30" s="49">
        <f>G30+H30+I30+J30+K30+L30+M30+N30+O30+Q30+P30</f>
        <v>2858.5</v>
      </c>
      <c r="G30" s="45">
        <v>0</v>
      </c>
      <c r="H30" s="45">
        <v>0</v>
      </c>
      <c r="I30" s="45">
        <v>0</v>
      </c>
      <c r="J30" s="45">
        <v>0</v>
      </c>
      <c r="K30" s="45">
        <v>0</v>
      </c>
      <c r="L30" s="45">
        <v>2858.5</v>
      </c>
      <c r="M30" s="45">
        <v>0</v>
      </c>
      <c r="N30" s="45">
        <v>0</v>
      </c>
      <c r="O30" s="117">
        <v>0</v>
      </c>
      <c r="P30" s="72">
        <v>0</v>
      </c>
      <c r="Q30" s="72">
        <v>0</v>
      </c>
      <c r="R30" s="136"/>
    </row>
    <row r="31" spans="1:18" s="12" customFormat="1" ht="32.25" customHeight="1" x14ac:dyDescent="0.25">
      <c r="A31" s="38" t="s">
        <v>123</v>
      </c>
      <c r="B31" s="50" t="s">
        <v>169</v>
      </c>
      <c r="C31" s="53" t="s">
        <v>145</v>
      </c>
      <c r="D31" s="53" t="s">
        <v>149</v>
      </c>
      <c r="E31" s="51" t="s">
        <v>170</v>
      </c>
      <c r="F31" s="49">
        <f>G31+H31+I31+J31+K31+L31+M31+N31+O31+Q31+P31</f>
        <v>2880</v>
      </c>
      <c r="G31" s="45">
        <v>0</v>
      </c>
      <c r="H31" s="45">
        <v>0</v>
      </c>
      <c r="I31" s="45">
        <v>0</v>
      </c>
      <c r="J31" s="45">
        <v>0</v>
      </c>
      <c r="K31" s="45">
        <v>0</v>
      </c>
      <c r="L31" s="45">
        <v>2880</v>
      </c>
      <c r="M31" s="45">
        <v>0</v>
      </c>
      <c r="N31" s="45">
        <v>0</v>
      </c>
      <c r="O31" s="117">
        <v>0</v>
      </c>
      <c r="P31" s="72">
        <v>0</v>
      </c>
      <c r="Q31" s="72">
        <v>0</v>
      </c>
      <c r="R31" s="136"/>
    </row>
    <row r="32" spans="1:18" s="12" customFormat="1" ht="55.5" customHeight="1" x14ac:dyDescent="0.25">
      <c r="A32" s="38" t="s">
        <v>210</v>
      </c>
      <c r="B32" s="50" t="s">
        <v>124</v>
      </c>
      <c r="C32" s="53" t="s">
        <v>145</v>
      </c>
      <c r="D32" s="53" t="s">
        <v>149</v>
      </c>
      <c r="E32" s="51" t="s">
        <v>171</v>
      </c>
      <c r="F32" s="49">
        <f>G32+H32+I32+J32+K32+L32+M32+N32+O32+Q32+P32</f>
        <v>210</v>
      </c>
      <c r="G32" s="45">
        <v>0</v>
      </c>
      <c r="H32" s="45">
        <v>0</v>
      </c>
      <c r="I32" s="45">
        <v>0</v>
      </c>
      <c r="J32" s="45">
        <v>0</v>
      </c>
      <c r="K32" s="45">
        <v>0</v>
      </c>
      <c r="L32" s="45">
        <v>210</v>
      </c>
      <c r="M32" s="45">
        <v>0</v>
      </c>
      <c r="N32" s="45">
        <v>0</v>
      </c>
      <c r="O32" s="117">
        <v>0</v>
      </c>
      <c r="P32" s="72">
        <v>0</v>
      </c>
      <c r="Q32" s="72">
        <v>0</v>
      </c>
      <c r="R32" s="136"/>
    </row>
    <row r="33" spans="1:21" s="12" customFormat="1" ht="33.75" customHeight="1" x14ac:dyDescent="0.25">
      <c r="A33" s="38" t="s">
        <v>254</v>
      </c>
      <c r="B33" s="54" t="s">
        <v>211</v>
      </c>
      <c r="C33" s="53" t="s">
        <v>145</v>
      </c>
      <c r="D33" s="53" t="s">
        <v>149</v>
      </c>
      <c r="E33" s="51" t="s">
        <v>212</v>
      </c>
      <c r="F33" s="45">
        <v>0</v>
      </c>
      <c r="G33" s="45">
        <v>0</v>
      </c>
      <c r="H33" s="45">
        <v>0</v>
      </c>
      <c r="I33" s="45">
        <v>0</v>
      </c>
      <c r="J33" s="45">
        <v>0</v>
      </c>
      <c r="K33" s="45">
        <v>0</v>
      </c>
      <c r="L33" s="45">
        <v>0</v>
      </c>
      <c r="M33" s="45">
        <v>328.61599999999999</v>
      </c>
      <c r="N33" s="45">
        <v>0</v>
      </c>
      <c r="O33" s="117">
        <v>0</v>
      </c>
      <c r="P33" s="72">
        <v>0</v>
      </c>
      <c r="Q33" s="72">
        <v>0</v>
      </c>
      <c r="R33" s="136"/>
    </row>
    <row r="34" spans="1:21" s="13" customFormat="1" ht="33.75" customHeight="1" x14ac:dyDescent="0.25">
      <c r="A34" s="24" t="s">
        <v>172</v>
      </c>
      <c r="B34" s="52" t="s">
        <v>25</v>
      </c>
      <c r="C34" s="24" t="s">
        <v>145</v>
      </c>
      <c r="D34" s="24" t="s">
        <v>149</v>
      </c>
      <c r="E34" s="52" t="s">
        <v>269</v>
      </c>
      <c r="F34" s="22">
        <f>G34+H34+I34+J34+K34+L34+M34+N34+O34+P34+Q34</f>
        <v>13591.662</v>
      </c>
      <c r="G34" s="48">
        <f>G35+G36</f>
        <v>1600</v>
      </c>
      <c r="H34" s="48">
        <f t="shared" ref="H34:L34" si="10">H35+H36</f>
        <v>1100</v>
      </c>
      <c r="I34" s="48">
        <f t="shared" si="10"/>
        <v>1200</v>
      </c>
      <c r="J34" s="48">
        <f>J35+J36</f>
        <v>1200</v>
      </c>
      <c r="K34" s="22">
        <f>K35+K36+K37</f>
        <v>5728</v>
      </c>
      <c r="L34" s="48">
        <f t="shared" si="10"/>
        <v>463.66199999999998</v>
      </c>
      <c r="M34" s="48">
        <f>M35+M36</f>
        <v>100</v>
      </c>
      <c r="N34" s="48">
        <f>N35+N36</f>
        <v>600</v>
      </c>
      <c r="O34" s="119">
        <f>O35+O36+O38</f>
        <v>600</v>
      </c>
      <c r="P34" s="75">
        <f t="shared" ref="P34:Q34" si="11">P35+P36+P38</f>
        <v>600</v>
      </c>
      <c r="Q34" s="75">
        <f t="shared" si="11"/>
        <v>400</v>
      </c>
      <c r="R34" s="136"/>
    </row>
    <row r="35" spans="1:21" s="12" customFormat="1" ht="27.75" customHeight="1" x14ac:dyDescent="0.25">
      <c r="A35" s="157" t="s">
        <v>69</v>
      </c>
      <c r="B35" s="158" t="s">
        <v>173</v>
      </c>
      <c r="C35" s="47" t="s">
        <v>145</v>
      </c>
      <c r="D35" s="47" t="s">
        <v>149</v>
      </c>
      <c r="E35" s="51" t="s">
        <v>270</v>
      </c>
      <c r="F35" s="49">
        <f t="shared" si="1"/>
        <v>4500</v>
      </c>
      <c r="G35" s="45">
        <v>1500</v>
      </c>
      <c r="H35" s="45">
        <v>1000</v>
      </c>
      <c r="I35" s="45">
        <v>1000</v>
      </c>
      <c r="J35" s="45">
        <v>1000</v>
      </c>
      <c r="K35" s="49">
        <v>0</v>
      </c>
      <c r="L35" s="45">
        <v>0</v>
      </c>
      <c r="M35" s="45">
        <v>0</v>
      </c>
      <c r="N35" s="45">
        <v>0</v>
      </c>
      <c r="O35" s="117">
        <v>0</v>
      </c>
      <c r="P35" s="72">
        <v>0</v>
      </c>
      <c r="Q35" s="72">
        <v>0</v>
      </c>
      <c r="R35" s="136"/>
    </row>
    <row r="36" spans="1:21" s="12" customFormat="1" ht="28.5" customHeight="1" x14ac:dyDescent="0.25">
      <c r="A36" s="157"/>
      <c r="B36" s="158"/>
      <c r="C36" s="53" t="s">
        <v>143</v>
      </c>
      <c r="D36" s="53" t="s">
        <v>149</v>
      </c>
      <c r="E36" s="51" t="s">
        <v>270</v>
      </c>
      <c r="F36" s="49">
        <f t="shared" si="1"/>
        <v>2375.3620000000001</v>
      </c>
      <c r="G36" s="45">
        <v>100</v>
      </c>
      <c r="H36" s="45">
        <v>100</v>
      </c>
      <c r="I36" s="45">
        <v>200</v>
      </c>
      <c r="J36" s="45">
        <v>200</v>
      </c>
      <c r="K36" s="49">
        <v>611.70000000000005</v>
      </c>
      <c r="L36" s="45">
        <v>463.66199999999998</v>
      </c>
      <c r="M36" s="45">
        <v>100</v>
      </c>
      <c r="N36" s="45">
        <v>600</v>
      </c>
      <c r="O36" s="117">
        <v>0</v>
      </c>
      <c r="P36" s="72">
        <v>0</v>
      </c>
      <c r="Q36" s="72">
        <v>0</v>
      </c>
      <c r="R36" s="136"/>
    </row>
    <row r="37" spans="1:21" s="12" customFormat="1" ht="30.75" customHeight="1" x14ac:dyDescent="0.25">
      <c r="A37" s="38" t="s">
        <v>101</v>
      </c>
      <c r="B37" s="50" t="s">
        <v>102</v>
      </c>
      <c r="C37" s="53" t="s">
        <v>145</v>
      </c>
      <c r="D37" s="53" t="s">
        <v>149</v>
      </c>
      <c r="E37" s="51" t="s">
        <v>174</v>
      </c>
      <c r="F37" s="49">
        <f t="shared" si="1"/>
        <v>5116.3</v>
      </c>
      <c r="G37" s="45">
        <v>0</v>
      </c>
      <c r="H37" s="45">
        <v>0</v>
      </c>
      <c r="I37" s="45">
        <v>0</v>
      </c>
      <c r="J37" s="45">
        <v>0</v>
      </c>
      <c r="K37" s="49">
        <v>5116.3</v>
      </c>
      <c r="L37" s="45">
        <v>0</v>
      </c>
      <c r="M37" s="45">
        <v>0</v>
      </c>
      <c r="N37" s="45">
        <v>0</v>
      </c>
      <c r="O37" s="117">
        <v>0</v>
      </c>
      <c r="P37" s="72">
        <v>0</v>
      </c>
      <c r="Q37" s="72">
        <v>0</v>
      </c>
      <c r="R37" s="74"/>
    </row>
    <row r="38" spans="1:21" s="12" customFormat="1" ht="27.75" customHeight="1" x14ac:dyDescent="0.25">
      <c r="A38" s="110" t="s">
        <v>360</v>
      </c>
      <c r="B38" s="108" t="s">
        <v>359</v>
      </c>
      <c r="C38" s="110" t="s">
        <v>145</v>
      </c>
      <c r="D38" s="110" t="s">
        <v>149</v>
      </c>
      <c r="E38" s="109" t="s">
        <v>270</v>
      </c>
      <c r="F38" s="107">
        <v>0</v>
      </c>
      <c r="G38" s="107">
        <v>0</v>
      </c>
      <c r="H38" s="107">
        <v>0</v>
      </c>
      <c r="I38" s="107">
        <v>0</v>
      </c>
      <c r="J38" s="107">
        <v>0</v>
      </c>
      <c r="K38" s="107">
        <v>0</v>
      </c>
      <c r="L38" s="107">
        <v>0</v>
      </c>
      <c r="M38" s="107">
        <v>0</v>
      </c>
      <c r="N38" s="107">
        <v>0</v>
      </c>
      <c r="O38" s="117">
        <f>'приложение 4'!M122</f>
        <v>600</v>
      </c>
      <c r="P38" s="105">
        <f>'приложение 4'!N122</f>
        <v>600</v>
      </c>
      <c r="Q38" s="105">
        <f>'приложение 4'!O122</f>
        <v>400</v>
      </c>
      <c r="R38" s="106"/>
    </row>
    <row r="39" spans="1:21" s="12" customFormat="1" ht="21" customHeight="1" x14ac:dyDescent="0.25">
      <c r="A39" s="24" t="s">
        <v>27</v>
      </c>
      <c r="B39" s="52" t="s">
        <v>175</v>
      </c>
      <c r="C39" s="24" t="s">
        <v>145</v>
      </c>
      <c r="D39" s="24" t="s">
        <v>149</v>
      </c>
      <c r="E39" s="52" t="s">
        <v>271</v>
      </c>
      <c r="F39" s="22">
        <f t="shared" si="1"/>
        <v>70750.530999999988</v>
      </c>
      <c r="G39" s="48">
        <f>G40</f>
        <v>3635.34</v>
      </c>
      <c r="H39" s="48">
        <f t="shared" ref="H39:Q39" si="12">H40</f>
        <v>4053.63</v>
      </c>
      <c r="I39" s="48">
        <f t="shared" si="12"/>
        <v>4501.1000000000004</v>
      </c>
      <c r="J39" s="48">
        <f t="shared" si="12"/>
        <v>5616.1</v>
      </c>
      <c r="K39" s="22">
        <f>K40+K46</f>
        <v>6871.3</v>
      </c>
      <c r="L39" s="48">
        <f t="shared" si="12"/>
        <v>5860.51</v>
      </c>
      <c r="M39" s="48">
        <f>M40+M46+M49</f>
        <v>10005.712</v>
      </c>
      <c r="N39" s="48">
        <f>N40+N46</f>
        <v>8987.9</v>
      </c>
      <c r="O39" s="119">
        <f>O40+O46+O51</f>
        <v>7962.9390000000003</v>
      </c>
      <c r="P39" s="75">
        <f t="shared" si="12"/>
        <v>6881</v>
      </c>
      <c r="Q39" s="75">
        <f t="shared" si="12"/>
        <v>6375</v>
      </c>
      <c r="R39" s="135" t="s">
        <v>176</v>
      </c>
    </row>
    <row r="40" spans="1:21" s="13" customFormat="1" ht="43.5" customHeight="1" x14ac:dyDescent="0.25">
      <c r="A40" s="24" t="s">
        <v>29</v>
      </c>
      <c r="B40" s="52" t="s">
        <v>30</v>
      </c>
      <c r="C40" s="24" t="s">
        <v>145</v>
      </c>
      <c r="D40" s="24" t="s">
        <v>149</v>
      </c>
      <c r="E40" s="52" t="s">
        <v>272</v>
      </c>
      <c r="F40" s="22">
        <f>G40+H40+I40+J40+K40+L40+M40+N40+O40+P40+Q40</f>
        <v>67255.804999999993</v>
      </c>
      <c r="G40" s="48">
        <f t="shared" ref="G40:I40" si="13">G41+G43+G44</f>
        <v>3635.34</v>
      </c>
      <c r="H40" s="48">
        <f t="shared" si="13"/>
        <v>4053.63</v>
      </c>
      <c r="I40" s="48">
        <f t="shared" si="13"/>
        <v>4501.1000000000004</v>
      </c>
      <c r="J40" s="48">
        <f>J41+J43+J44</f>
        <v>5616.1</v>
      </c>
      <c r="K40" s="22">
        <f>K41+K43+K44+K42</f>
        <v>6424.2</v>
      </c>
      <c r="L40" s="22">
        <f t="shared" ref="L40:M40" si="14">L41+L43+L44+L42</f>
        <v>5860.51</v>
      </c>
      <c r="M40" s="22">
        <f t="shared" si="14"/>
        <v>8688.5859999999993</v>
      </c>
      <c r="N40" s="48">
        <f>N41+N43+N44+N42</f>
        <v>8346.9</v>
      </c>
      <c r="O40" s="119">
        <f>O41+O45</f>
        <v>6873.4390000000003</v>
      </c>
      <c r="P40" s="75">
        <f>P41+P45</f>
        <v>6881</v>
      </c>
      <c r="Q40" s="75">
        <f>Q41+Q45</f>
        <v>6375</v>
      </c>
      <c r="R40" s="136"/>
    </row>
    <row r="41" spans="1:21" s="12" customFormat="1" ht="30" customHeight="1" x14ac:dyDescent="0.25">
      <c r="A41" s="38" t="s">
        <v>70</v>
      </c>
      <c r="B41" s="50" t="s">
        <v>12</v>
      </c>
      <c r="C41" s="53" t="s">
        <v>145</v>
      </c>
      <c r="D41" s="53" t="s">
        <v>149</v>
      </c>
      <c r="E41" s="51" t="s">
        <v>273</v>
      </c>
      <c r="F41" s="49">
        <f t="shared" si="1"/>
        <v>65316.305</v>
      </c>
      <c r="G41" s="45">
        <v>3495.81</v>
      </c>
      <c r="H41" s="45">
        <v>3392.84</v>
      </c>
      <c r="I41" s="45">
        <v>4132.6000000000004</v>
      </c>
      <c r="J41" s="45">
        <v>5126.1000000000004</v>
      </c>
      <c r="K41" s="49">
        <v>6321.4</v>
      </c>
      <c r="L41" s="45">
        <v>5682.63</v>
      </c>
      <c r="M41" s="45">
        <v>8688.5859999999993</v>
      </c>
      <c r="N41" s="45">
        <v>8346.9</v>
      </c>
      <c r="O41" s="117">
        <f>'приложение 4'!M137</f>
        <v>6873.4390000000003</v>
      </c>
      <c r="P41" s="72">
        <f>'приложение 4'!N137</f>
        <v>6881</v>
      </c>
      <c r="Q41" s="72">
        <f>'приложение 4'!O137</f>
        <v>6375</v>
      </c>
      <c r="R41" s="136"/>
      <c r="U41" s="57"/>
    </row>
    <row r="42" spans="1:21" s="12" customFormat="1" ht="68.25" customHeight="1" x14ac:dyDescent="0.25">
      <c r="A42" s="38" t="s">
        <v>71</v>
      </c>
      <c r="B42" s="50" t="s">
        <v>177</v>
      </c>
      <c r="C42" s="53" t="s">
        <v>145</v>
      </c>
      <c r="D42" s="53" t="s">
        <v>149</v>
      </c>
      <c r="E42" s="51" t="s">
        <v>178</v>
      </c>
      <c r="F42" s="49">
        <f t="shared" si="1"/>
        <v>280.68</v>
      </c>
      <c r="G42" s="45">
        <v>0</v>
      </c>
      <c r="H42" s="45">
        <v>0</v>
      </c>
      <c r="I42" s="45">
        <v>0</v>
      </c>
      <c r="J42" s="45">
        <v>0</v>
      </c>
      <c r="K42" s="49">
        <v>102.8</v>
      </c>
      <c r="L42" s="45">
        <v>177.88</v>
      </c>
      <c r="M42" s="45">
        <v>0</v>
      </c>
      <c r="N42" s="45">
        <v>0</v>
      </c>
      <c r="O42" s="117">
        <v>0</v>
      </c>
      <c r="P42" s="72">
        <v>0</v>
      </c>
      <c r="Q42" s="72">
        <v>0</v>
      </c>
      <c r="R42" s="136"/>
    </row>
    <row r="43" spans="1:21" s="12" customFormat="1" ht="44.25" customHeight="1" x14ac:dyDescent="0.25">
      <c r="A43" s="38" t="s">
        <v>72</v>
      </c>
      <c r="B43" s="50" t="s">
        <v>31</v>
      </c>
      <c r="C43" s="47" t="s">
        <v>145</v>
      </c>
      <c r="D43" s="47" t="s">
        <v>149</v>
      </c>
      <c r="E43" s="51" t="s">
        <v>274</v>
      </c>
      <c r="F43" s="49">
        <f t="shared" si="1"/>
        <v>1290.32</v>
      </c>
      <c r="G43" s="45">
        <v>139.53</v>
      </c>
      <c r="H43" s="45">
        <v>660.79</v>
      </c>
      <c r="I43" s="45">
        <v>0</v>
      </c>
      <c r="J43" s="45">
        <f>490</f>
        <v>490</v>
      </c>
      <c r="K43" s="49">
        <v>0</v>
      </c>
      <c r="L43" s="45">
        <v>0</v>
      </c>
      <c r="M43" s="45">
        <v>0</v>
      </c>
      <c r="N43" s="45">
        <v>0</v>
      </c>
      <c r="O43" s="117">
        <v>0</v>
      </c>
      <c r="P43" s="72">
        <v>0</v>
      </c>
      <c r="Q43" s="72">
        <v>0</v>
      </c>
      <c r="R43" s="136"/>
    </row>
    <row r="44" spans="1:21" s="12" customFormat="1" ht="32.25" customHeight="1" x14ac:dyDescent="0.25">
      <c r="A44" s="38" t="s">
        <v>96</v>
      </c>
      <c r="B44" s="50" t="s">
        <v>154</v>
      </c>
      <c r="C44" s="47" t="s">
        <v>145</v>
      </c>
      <c r="D44" s="47" t="s">
        <v>149</v>
      </c>
      <c r="E44" s="51" t="s">
        <v>275</v>
      </c>
      <c r="F44" s="49">
        <f t="shared" si="1"/>
        <v>368.5</v>
      </c>
      <c r="G44" s="45">
        <v>0</v>
      </c>
      <c r="H44" s="45">
        <v>0</v>
      </c>
      <c r="I44" s="45">
        <v>368.5</v>
      </c>
      <c r="J44" s="45">
        <v>0</v>
      </c>
      <c r="K44" s="49">
        <v>0</v>
      </c>
      <c r="L44" s="45">
        <v>0</v>
      </c>
      <c r="M44" s="45">
        <v>0</v>
      </c>
      <c r="N44" s="45">
        <v>0</v>
      </c>
      <c r="O44" s="117">
        <v>0</v>
      </c>
      <c r="P44" s="72">
        <v>0</v>
      </c>
      <c r="Q44" s="72">
        <v>0</v>
      </c>
      <c r="R44" s="144"/>
    </row>
    <row r="45" spans="1:21" s="12" customFormat="1" ht="42.75" customHeight="1" x14ac:dyDescent="0.25">
      <c r="A45" s="38" t="s">
        <v>103</v>
      </c>
      <c r="B45" s="50" t="s">
        <v>242</v>
      </c>
      <c r="C45" s="47" t="s">
        <v>145</v>
      </c>
      <c r="D45" s="47" t="s">
        <v>149</v>
      </c>
      <c r="E45" s="51" t="s">
        <v>243</v>
      </c>
      <c r="F45" s="45">
        <v>0</v>
      </c>
      <c r="G45" s="45">
        <v>0</v>
      </c>
      <c r="H45" s="45">
        <v>0</v>
      </c>
      <c r="I45" s="45">
        <v>0</v>
      </c>
      <c r="J45" s="45">
        <v>0</v>
      </c>
      <c r="K45" s="45">
        <v>0</v>
      </c>
      <c r="L45" s="45">
        <v>0</v>
      </c>
      <c r="M45" s="45">
        <v>0</v>
      </c>
      <c r="N45" s="45">
        <v>0</v>
      </c>
      <c r="O45" s="117">
        <v>0</v>
      </c>
      <c r="P45" s="72">
        <v>0</v>
      </c>
      <c r="Q45" s="72">
        <v>0</v>
      </c>
      <c r="R45" s="74"/>
    </row>
    <row r="46" spans="1:21" s="13" customFormat="1" ht="42" customHeight="1" x14ac:dyDescent="0.25">
      <c r="A46" s="24" t="s">
        <v>106</v>
      </c>
      <c r="B46" s="52" t="s">
        <v>108</v>
      </c>
      <c r="C46" s="26" t="s">
        <v>145</v>
      </c>
      <c r="D46" s="26" t="s">
        <v>149</v>
      </c>
      <c r="E46" s="52" t="s">
        <v>179</v>
      </c>
      <c r="F46" s="22">
        <f t="shared" si="1"/>
        <v>3247.1860000000001</v>
      </c>
      <c r="G46" s="48">
        <v>0</v>
      </c>
      <c r="H46" s="48">
        <v>0</v>
      </c>
      <c r="I46" s="48">
        <v>0</v>
      </c>
      <c r="J46" s="48">
        <v>0</v>
      </c>
      <c r="K46" s="22">
        <f>K47</f>
        <v>447.1</v>
      </c>
      <c r="L46" s="48">
        <v>0</v>
      </c>
      <c r="M46" s="48">
        <f>M47+M48</f>
        <v>1278.126</v>
      </c>
      <c r="N46" s="48">
        <f>N47+N48</f>
        <v>641</v>
      </c>
      <c r="O46" s="119">
        <f>O47+O48</f>
        <v>880.96</v>
      </c>
      <c r="P46" s="75">
        <v>0</v>
      </c>
      <c r="Q46" s="75">
        <v>0</v>
      </c>
      <c r="R46" s="74"/>
    </row>
    <row r="47" spans="1:21" s="12" customFormat="1" ht="45.75" customHeight="1" x14ac:dyDescent="0.25">
      <c r="A47" s="38" t="s">
        <v>107</v>
      </c>
      <c r="B47" s="50" t="s">
        <v>109</v>
      </c>
      <c r="C47" s="47" t="s">
        <v>145</v>
      </c>
      <c r="D47" s="47" t="s">
        <v>149</v>
      </c>
      <c r="E47" s="51" t="s">
        <v>180</v>
      </c>
      <c r="F47" s="49">
        <f t="shared" si="1"/>
        <v>447.1</v>
      </c>
      <c r="G47" s="45">
        <v>0</v>
      </c>
      <c r="H47" s="45">
        <v>0</v>
      </c>
      <c r="I47" s="45">
        <v>0</v>
      </c>
      <c r="J47" s="45">
        <v>0</v>
      </c>
      <c r="K47" s="49">
        <v>447.1</v>
      </c>
      <c r="L47" s="45">
        <v>0</v>
      </c>
      <c r="M47" s="45">
        <v>0</v>
      </c>
      <c r="N47" s="45">
        <v>0</v>
      </c>
      <c r="O47" s="117">
        <v>0</v>
      </c>
      <c r="P47" s="72">
        <v>0</v>
      </c>
      <c r="Q47" s="72">
        <v>0</v>
      </c>
      <c r="R47" s="74"/>
    </row>
    <row r="48" spans="1:21" s="12" customFormat="1" ht="45.75" customHeight="1" x14ac:dyDescent="0.25">
      <c r="A48" s="38" t="s">
        <v>213</v>
      </c>
      <c r="B48" s="50" t="s">
        <v>104</v>
      </c>
      <c r="C48" s="47" t="s">
        <v>145</v>
      </c>
      <c r="D48" s="47" t="s">
        <v>149</v>
      </c>
      <c r="E48" s="51" t="s">
        <v>231</v>
      </c>
      <c r="F48" s="45">
        <v>0</v>
      </c>
      <c r="G48" s="45">
        <v>0</v>
      </c>
      <c r="H48" s="45">
        <v>0</v>
      </c>
      <c r="I48" s="45">
        <v>0</v>
      </c>
      <c r="J48" s="45">
        <v>0</v>
      </c>
      <c r="K48" s="45">
        <v>0</v>
      </c>
      <c r="L48" s="45">
        <v>0</v>
      </c>
      <c r="M48" s="45">
        <v>1278.126</v>
      </c>
      <c r="N48" s="45">
        <v>641</v>
      </c>
      <c r="O48" s="117">
        <v>880.96</v>
      </c>
      <c r="P48" s="72">
        <v>0</v>
      </c>
      <c r="Q48" s="72">
        <v>0</v>
      </c>
      <c r="R48" s="74"/>
    </row>
    <row r="49" spans="1:18" s="13" customFormat="1" ht="31.5" customHeight="1" x14ac:dyDescent="0.25">
      <c r="A49" s="24" t="s">
        <v>232</v>
      </c>
      <c r="B49" s="52" t="s">
        <v>233</v>
      </c>
      <c r="C49" s="26" t="s">
        <v>145</v>
      </c>
      <c r="D49" s="26" t="s">
        <v>149</v>
      </c>
      <c r="E49" s="52" t="s">
        <v>214</v>
      </c>
      <c r="F49" s="48">
        <v>0</v>
      </c>
      <c r="G49" s="48">
        <v>0</v>
      </c>
      <c r="H49" s="48">
        <v>0</v>
      </c>
      <c r="I49" s="48">
        <v>0</v>
      </c>
      <c r="J49" s="48">
        <v>0</v>
      </c>
      <c r="K49" s="48">
        <v>0</v>
      </c>
      <c r="L49" s="48">
        <v>0</v>
      </c>
      <c r="M49" s="48">
        <v>39</v>
      </c>
      <c r="N49" s="48">
        <v>0</v>
      </c>
      <c r="O49" s="119">
        <v>0</v>
      </c>
      <c r="P49" s="75">
        <v>0</v>
      </c>
      <c r="Q49" s="75">
        <v>0</v>
      </c>
      <c r="R49" s="74"/>
    </row>
    <row r="50" spans="1:18" s="12" customFormat="1" ht="29.25" customHeight="1" x14ac:dyDescent="0.25">
      <c r="A50" s="38" t="s">
        <v>234</v>
      </c>
      <c r="B50" s="50" t="s">
        <v>215</v>
      </c>
      <c r="C50" s="47" t="s">
        <v>145</v>
      </c>
      <c r="D50" s="47" t="s">
        <v>149</v>
      </c>
      <c r="E50" s="51" t="s">
        <v>235</v>
      </c>
      <c r="F50" s="45">
        <v>0</v>
      </c>
      <c r="G50" s="45">
        <v>0</v>
      </c>
      <c r="H50" s="45">
        <v>0</v>
      </c>
      <c r="I50" s="45">
        <v>0</v>
      </c>
      <c r="J50" s="45">
        <v>0</v>
      </c>
      <c r="K50" s="45">
        <v>0</v>
      </c>
      <c r="L50" s="45">
        <v>0</v>
      </c>
      <c r="M50" s="45">
        <v>39</v>
      </c>
      <c r="N50" s="45">
        <v>0</v>
      </c>
      <c r="O50" s="117">
        <v>0</v>
      </c>
      <c r="P50" s="72">
        <v>0</v>
      </c>
      <c r="Q50" s="72">
        <v>0</v>
      </c>
      <c r="R50" s="74"/>
    </row>
    <row r="51" spans="1:18" s="13" customFormat="1" ht="29.25" customHeight="1" x14ac:dyDescent="0.25">
      <c r="A51" s="24" t="s">
        <v>289</v>
      </c>
      <c r="B51" s="52" t="s">
        <v>290</v>
      </c>
      <c r="C51" s="26" t="s">
        <v>145</v>
      </c>
      <c r="D51" s="26" t="s">
        <v>149</v>
      </c>
      <c r="E51" s="52" t="s">
        <v>293</v>
      </c>
      <c r="F51" s="48">
        <f>F52</f>
        <v>0</v>
      </c>
      <c r="G51" s="48">
        <f t="shared" ref="G51:Q51" si="15">G52</f>
        <v>0</v>
      </c>
      <c r="H51" s="48">
        <f t="shared" si="15"/>
        <v>0</v>
      </c>
      <c r="I51" s="48">
        <f t="shared" si="15"/>
        <v>0</v>
      </c>
      <c r="J51" s="48">
        <f t="shared" si="15"/>
        <v>0</v>
      </c>
      <c r="K51" s="48">
        <f t="shared" si="15"/>
        <v>0</v>
      </c>
      <c r="L51" s="48">
        <f t="shared" si="15"/>
        <v>0</v>
      </c>
      <c r="M51" s="48">
        <f t="shared" si="15"/>
        <v>0</v>
      </c>
      <c r="N51" s="48">
        <f t="shared" si="15"/>
        <v>0</v>
      </c>
      <c r="O51" s="119">
        <f t="shared" si="15"/>
        <v>208.54</v>
      </c>
      <c r="P51" s="75">
        <f t="shared" si="15"/>
        <v>0</v>
      </c>
      <c r="Q51" s="75">
        <f t="shared" si="15"/>
        <v>0</v>
      </c>
      <c r="R51" s="74"/>
    </row>
    <row r="52" spans="1:18" s="12" customFormat="1" ht="29.25" customHeight="1" x14ac:dyDescent="0.25">
      <c r="A52" s="42" t="s">
        <v>291</v>
      </c>
      <c r="B52" s="50" t="s">
        <v>292</v>
      </c>
      <c r="C52" s="26" t="s">
        <v>145</v>
      </c>
      <c r="D52" s="26" t="s">
        <v>149</v>
      </c>
      <c r="E52" s="52" t="s">
        <v>294</v>
      </c>
      <c r="F52" s="45">
        <v>0</v>
      </c>
      <c r="G52" s="45">
        <v>0</v>
      </c>
      <c r="H52" s="45">
        <v>0</v>
      </c>
      <c r="I52" s="45">
        <v>0</v>
      </c>
      <c r="J52" s="45">
        <v>0</v>
      </c>
      <c r="K52" s="45">
        <v>0</v>
      </c>
      <c r="L52" s="45">
        <v>0</v>
      </c>
      <c r="M52" s="45">
        <v>0</v>
      </c>
      <c r="N52" s="45">
        <v>0</v>
      </c>
      <c r="O52" s="117">
        <f>'приложение 4'!M192</f>
        <v>208.54</v>
      </c>
      <c r="P52" s="72">
        <v>0</v>
      </c>
      <c r="Q52" s="72">
        <v>0</v>
      </c>
      <c r="R52" s="74"/>
    </row>
    <row r="53" spans="1:18" s="13" customFormat="1" ht="22.5" customHeight="1" x14ac:dyDescent="0.25">
      <c r="A53" s="24" t="s">
        <v>32</v>
      </c>
      <c r="B53" s="52" t="s">
        <v>33</v>
      </c>
      <c r="C53" s="24" t="s">
        <v>145</v>
      </c>
      <c r="D53" s="24" t="s">
        <v>149</v>
      </c>
      <c r="E53" s="52" t="s">
        <v>276</v>
      </c>
      <c r="F53" s="22">
        <f>G53+H53+I53+J53+K53+L53+M53+N53+O53+P53+Q53</f>
        <v>318781.83600000001</v>
      </c>
      <c r="G53" s="48">
        <f>G54</f>
        <v>13962.66</v>
      </c>
      <c r="H53" s="48">
        <f t="shared" ref="H53:Q53" si="16">H54</f>
        <v>14295.16</v>
      </c>
      <c r="I53" s="48">
        <f t="shared" si="16"/>
        <v>16769.5</v>
      </c>
      <c r="J53" s="48">
        <f t="shared" si="16"/>
        <v>19505.7</v>
      </c>
      <c r="K53" s="22">
        <f t="shared" si="16"/>
        <v>21715.17</v>
      </c>
      <c r="L53" s="48">
        <f t="shared" si="16"/>
        <v>21572.69</v>
      </c>
      <c r="M53" s="48">
        <f>M54+M74</f>
        <v>62575.256000000001</v>
      </c>
      <c r="N53" s="48">
        <f>N54+N74</f>
        <v>59692.800000000003</v>
      </c>
      <c r="O53" s="119">
        <f>O54+O73</f>
        <v>41157.9</v>
      </c>
      <c r="P53" s="75">
        <f t="shared" si="16"/>
        <v>24935</v>
      </c>
      <c r="Q53" s="75">
        <f t="shared" si="16"/>
        <v>22600</v>
      </c>
      <c r="R53" s="135" t="s">
        <v>89</v>
      </c>
    </row>
    <row r="54" spans="1:18" s="13" customFormat="1" ht="39" customHeight="1" x14ac:dyDescent="0.25">
      <c r="A54" s="24" t="s">
        <v>34</v>
      </c>
      <c r="B54" s="52" t="s">
        <v>181</v>
      </c>
      <c r="C54" s="24" t="s">
        <v>145</v>
      </c>
      <c r="D54" s="24" t="s">
        <v>149</v>
      </c>
      <c r="E54" s="52" t="s">
        <v>277</v>
      </c>
      <c r="F54" s="22">
        <f>G54+H54+I54+J54+K54+L54+M54+N54+O54+P54+Q54</f>
        <v>318781.83600000001</v>
      </c>
      <c r="G54" s="48">
        <f>G55+G59+G60+G61+G62+G63+G65+G66</f>
        <v>13962.66</v>
      </c>
      <c r="H54" s="48">
        <f t="shared" ref="H54:I54" si="17">H55+H59+H60+H61+H62+H63+H65+H66</f>
        <v>14295.16</v>
      </c>
      <c r="I54" s="48">
        <f t="shared" si="17"/>
        <v>16769.5</v>
      </c>
      <c r="J54" s="48">
        <f>J55+J59+J60+J61+J62+J63+J65+J66</f>
        <v>19505.7</v>
      </c>
      <c r="K54" s="22">
        <f>K55+K59+K60+K61+K62+K63+K65+K66+K56+K67</f>
        <v>21715.17</v>
      </c>
      <c r="L54" s="48">
        <f>L55+L56+L57+L59+L60+L61+L62+L63+L65+L66+L67+L68+L69</f>
        <v>21572.69</v>
      </c>
      <c r="M54" s="48">
        <f>M55+M56+M57+M58+M59+M60+M61+M62+M63+M65+M66+M67+M68+M69+M70+M71+M72</f>
        <v>62575.256000000001</v>
      </c>
      <c r="N54" s="48">
        <f>N55+N56+N57+N58+N59+N60+N61+N62+N63+N65+N66+N67+N68+N69+N70+N71+N72</f>
        <v>59692.800000000003</v>
      </c>
      <c r="O54" s="119">
        <f>O55+O59+O60+O61+O62+O63+O65+O66+O56+O70</f>
        <v>41157.9</v>
      </c>
      <c r="P54" s="75">
        <f>P55+P59+P60+P61+P62+P63+P65+P66+P56+P57+P58+P67+P68+P69+P70+P71+P72+P74</f>
        <v>24935</v>
      </c>
      <c r="Q54" s="75">
        <f t="shared" ref="Q54" si="18">Q55+Q59+Q60+Q61+Q62+Q63+Q65+Q66+Q56</f>
        <v>22600</v>
      </c>
      <c r="R54" s="136"/>
    </row>
    <row r="55" spans="1:18" s="12" customFormat="1" ht="27.75" customHeight="1" x14ac:dyDescent="0.25">
      <c r="A55" s="38" t="s">
        <v>73</v>
      </c>
      <c r="B55" s="50" t="s">
        <v>12</v>
      </c>
      <c r="C55" s="53" t="s">
        <v>145</v>
      </c>
      <c r="D55" s="53" t="s">
        <v>149</v>
      </c>
      <c r="E55" s="51" t="s">
        <v>278</v>
      </c>
      <c r="F55" s="49">
        <f t="shared" si="1"/>
        <v>212474.58799999999</v>
      </c>
      <c r="G55" s="45">
        <v>13229.79</v>
      </c>
      <c r="H55" s="45">
        <v>12015.34</v>
      </c>
      <c r="I55" s="45">
        <v>14471.4</v>
      </c>
      <c r="J55" s="45">
        <v>17667.7</v>
      </c>
      <c r="K55" s="49">
        <f>10020.4</f>
        <v>10020.4</v>
      </c>
      <c r="L55" s="45">
        <v>12937.9</v>
      </c>
      <c r="M55" s="45">
        <v>32139.058000000001</v>
      </c>
      <c r="N55" s="45">
        <v>26900.7</v>
      </c>
      <c r="O55" s="117">
        <f>'приложение 4'!M207</f>
        <v>25557.3</v>
      </c>
      <c r="P55" s="72">
        <f>'приложение 4'!N207</f>
        <v>24935</v>
      </c>
      <c r="Q55" s="72">
        <f>'приложение 4'!O207</f>
        <v>22600</v>
      </c>
      <c r="R55" s="136"/>
    </row>
    <row r="56" spans="1:18" s="12" customFormat="1" ht="68.25" customHeight="1" x14ac:dyDescent="0.25">
      <c r="A56" s="38" t="s">
        <v>74</v>
      </c>
      <c r="B56" s="50" t="s">
        <v>236</v>
      </c>
      <c r="C56" s="53" t="s">
        <v>145</v>
      </c>
      <c r="D56" s="53" t="s">
        <v>149</v>
      </c>
      <c r="E56" s="51" t="s">
        <v>182</v>
      </c>
      <c r="F56" s="49">
        <f t="shared" si="1"/>
        <v>1035.8</v>
      </c>
      <c r="G56" s="45">
        <v>0</v>
      </c>
      <c r="H56" s="45">
        <v>0</v>
      </c>
      <c r="I56" s="45">
        <v>0</v>
      </c>
      <c r="J56" s="45">
        <v>0</v>
      </c>
      <c r="K56" s="49">
        <v>411.2</v>
      </c>
      <c r="L56" s="45">
        <v>624.6</v>
      </c>
      <c r="M56" s="45">
        <v>0</v>
      </c>
      <c r="N56" s="45">
        <v>0</v>
      </c>
      <c r="O56" s="117">
        <v>0</v>
      </c>
      <c r="P56" s="72">
        <v>0</v>
      </c>
      <c r="Q56" s="72">
        <v>0</v>
      </c>
      <c r="R56" s="136"/>
    </row>
    <row r="57" spans="1:18" s="12" customFormat="1" ht="40.5" customHeight="1" x14ac:dyDescent="0.25">
      <c r="A57" s="38" t="s">
        <v>75</v>
      </c>
      <c r="B57" s="50" t="s">
        <v>133</v>
      </c>
      <c r="C57" s="53" t="s">
        <v>145</v>
      </c>
      <c r="D57" s="53" t="s">
        <v>149</v>
      </c>
      <c r="E57" s="51" t="s">
        <v>183</v>
      </c>
      <c r="F57" s="49">
        <v>0</v>
      </c>
      <c r="G57" s="45">
        <v>0</v>
      </c>
      <c r="H57" s="45">
        <v>0</v>
      </c>
      <c r="I57" s="45">
        <v>0</v>
      </c>
      <c r="J57" s="45">
        <v>0</v>
      </c>
      <c r="K57" s="49">
        <v>0</v>
      </c>
      <c r="L57" s="45">
        <v>0</v>
      </c>
      <c r="M57" s="45">
        <v>249.99</v>
      </c>
      <c r="N57" s="45">
        <v>0</v>
      </c>
      <c r="O57" s="117">
        <v>0</v>
      </c>
      <c r="P57" s="72">
        <v>0</v>
      </c>
      <c r="Q57" s="72">
        <v>0</v>
      </c>
      <c r="R57" s="136"/>
    </row>
    <row r="58" spans="1:18" s="12" customFormat="1" ht="22.5" customHeight="1" x14ac:dyDescent="0.25">
      <c r="A58" s="38" t="s">
        <v>76</v>
      </c>
      <c r="B58" s="50" t="s">
        <v>217</v>
      </c>
      <c r="C58" s="53" t="s">
        <v>145</v>
      </c>
      <c r="D58" s="53" t="s">
        <v>149</v>
      </c>
      <c r="E58" s="51" t="s">
        <v>218</v>
      </c>
      <c r="F58" s="45">
        <v>0</v>
      </c>
      <c r="G58" s="45">
        <v>0</v>
      </c>
      <c r="H58" s="45">
        <v>0</v>
      </c>
      <c r="I58" s="45">
        <v>0</v>
      </c>
      <c r="J58" s="45">
        <v>0</v>
      </c>
      <c r="K58" s="45">
        <v>0</v>
      </c>
      <c r="L58" s="45">
        <v>0</v>
      </c>
      <c r="M58" s="45">
        <v>766.12</v>
      </c>
      <c r="N58" s="45">
        <v>0</v>
      </c>
      <c r="O58" s="117">
        <v>0</v>
      </c>
      <c r="P58" s="72">
        <v>0</v>
      </c>
      <c r="Q58" s="72">
        <v>0</v>
      </c>
      <c r="R58" s="136"/>
    </row>
    <row r="59" spans="1:18" s="12" customFormat="1" ht="39" customHeight="1" x14ac:dyDescent="0.25">
      <c r="A59" s="38" t="s">
        <v>77</v>
      </c>
      <c r="B59" s="50" t="s">
        <v>38</v>
      </c>
      <c r="C59" s="53" t="s">
        <v>145</v>
      </c>
      <c r="D59" s="53" t="s">
        <v>149</v>
      </c>
      <c r="E59" s="51" t="s">
        <v>184</v>
      </c>
      <c r="F59" s="49">
        <f t="shared" si="1"/>
        <v>30</v>
      </c>
      <c r="G59" s="45">
        <v>30</v>
      </c>
      <c r="H59" s="45">
        <v>0</v>
      </c>
      <c r="I59" s="45">
        <v>0</v>
      </c>
      <c r="J59" s="45">
        <v>0</v>
      </c>
      <c r="K59" s="49">
        <v>0</v>
      </c>
      <c r="L59" s="45">
        <v>0</v>
      </c>
      <c r="M59" s="45">
        <v>0</v>
      </c>
      <c r="N59" s="45">
        <v>0</v>
      </c>
      <c r="O59" s="117">
        <v>0</v>
      </c>
      <c r="P59" s="72">
        <v>0</v>
      </c>
      <c r="Q59" s="72">
        <v>0</v>
      </c>
      <c r="R59" s="136"/>
    </row>
    <row r="60" spans="1:18" s="12" customFormat="1" ht="39.75" customHeight="1" x14ac:dyDescent="0.25">
      <c r="A60" s="38" t="s">
        <v>78</v>
      </c>
      <c r="B60" s="50" t="s">
        <v>13</v>
      </c>
      <c r="C60" s="53" t="s">
        <v>145</v>
      </c>
      <c r="D60" s="53" t="s">
        <v>149</v>
      </c>
      <c r="E60" s="51" t="s">
        <v>185</v>
      </c>
      <c r="F60" s="49">
        <f t="shared" si="1"/>
        <v>41.32</v>
      </c>
      <c r="G60" s="45">
        <v>41.32</v>
      </c>
      <c r="H60" s="45">
        <v>0</v>
      </c>
      <c r="I60" s="45">
        <v>0</v>
      </c>
      <c r="J60" s="45">
        <v>0</v>
      </c>
      <c r="K60" s="49">
        <v>0</v>
      </c>
      <c r="L60" s="45">
        <v>0</v>
      </c>
      <c r="M60" s="45">
        <v>0</v>
      </c>
      <c r="N60" s="45">
        <v>0</v>
      </c>
      <c r="O60" s="117">
        <v>0</v>
      </c>
      <c r="P60" s="72">
        <v>0</v>
      </c>
      <c r="Q60" s="72">
        <v>0</v>
      </c>
      <c r="R60" s="136"/>
    </row>
    <row r="61" spans="1:18" s="12" customFormat="1" ht="18" customHeight="1" x14ac:dyDescent="0.25">
      <c r="A61" s="38" t="s">
        <v>79</v>
      </c>
      <c r="B61" s="50" t="s">
        <v>39</v>
      </c>
      <c r="C61" s="53" t="s">
        <v>145</v>
      </c>
      <c r="D61" s="53" t="s">
        <v>149</v>
      </c>
      <c r="E61" s="51" t="s">
        <v>186</v>
      </c>
      <c r="F61" s="49">
        <f t="shared" si="1"/>
        <v>100</v>
      </c>
      <c r="G61" s="45">
        <v>100</v>
      </c>
      <c r="H61" s="45">
        <v>0</v>
      </c>
      <c r="I61" s="45">
        <v>0</v>
      </c>
      <c r="J61" s="45">
        <v>0</v>
      </c>
      <c r="K61" s="49">
        <v>0</v>
      </c>
      <c r="L61" s="45">
        <v>0</v>
      </c>
      <c r="M61" s="45">
        <v>0</v>
      </c>
      <c r="N61" s="45">
        <v>0</v>
      </c>
      <c r="O61" s="117">
        <v>0</v>
      </c>
      <c r="P61" s="72">
        <v>0</v>
      </c>
      <c r="Q61" s="72">
        <v>0</v>
      </c>
      <c r="R61" s="136"/>
    </row>
    <row r="62" spans="1:18" s="12" customFormat="1" ht="37.5" customHeight="1" x14ac:dyDescent="0.25">
      <c r="A62" s="38" t="s">
        <v>80</v>
      </c>
      <c r="B62" s="50" t="s">
        <v>40</v>
      </c>
      <c r="C62" s="53" t="s">
        <v>145</v>
      </c>
      <c r="D62" s="53" t="s">
        <v>149</v>
      </c>
      <c r="E62" s="51" t="s">
        <v>187</v>
      </c>
      <c r="F62" s="49">
        <f t="shared" si="1"/>
        <v>0</v>
      </c>
      <c r="G62" s="45">
        <v>0</v>
      </c>
      <c r="H62" s="45">
        <v>0</v>
      </c>
      <c r="I62" s="45">
        <v>0</v>
      </c>
      <c r="J62" s="45">
        <v>0</v>
      </c>
      <c r="K62" s="49">
        <v>0</v>
      </c>
      <c r="L62" s="45">
        <v>0</v>
      </c>
      <c r="M62" s="45">
        <v>0</v>
      </c>
      <c r="N62" s="45">
        <v>0</v>
      </c>
      <c r="O62" s="117">
        <v>0</v>
      </c>
      <c r="P62" s="72">
        <v>0</v>
      </c>
      <c r="Q62" s="72">
        <v>0</v>
      </c>
      <c r="R62" s="136"/>
    </row>
    <row r="63" spans="1:18" s="12" customFormat="1" ht="25.5" customHeight="1" x14ac:dyDescent="0.25">
      <c r="A63" s="137" t="s">
        <v>81</v>
      </c>
      <c r="B63" s="145" t="s">
        <v>41</v>
      </c>
      <c r="C63" s="137" t="s">
        <v>145</v>
      </c>
      <c r="D63" s="137" t="s">
        <v>149</v>
      </c>
      <c r="E63" s="51" t="s">
        <v>188</v>
      </c>
      <c r="F63" s="143">
        <f t="shared" si="1"/>
        <v>4679.37</v>
      </c>
      <c r="G63" s="134">
        <v>561.54999999999995</v>
      </c>
      <c r="H63" s="134">
        <v>2279.8200000000002</v>
      </c>
      <c r="I63" s="134">
        <v>0</v>
      </c>
      <c r="J63" s="134">
        <v>1838</v>
      </c>
      <c r="K63" s="143">
        <v>0</v>
      </c>
      <c r="L63" s="134">
        <v>0</v>
      </c>
      <c r="M63" s="134">
        <v>0</v>
      </c>
      <c r="N63" s="134">
        <v>0</v>
      </c>
      <c r="O63" s="134">
        <v>0</v>
      </c>
      <c r="P63" s="134">
        <v>0</v>
      </c>
      <c r="Q63" s="134">
        <v>0</v>
      </c>
      <c r="R63" s="136"/>
    </row>
    <row r="64" spans="1:18" s="12" customFormat="1" ht="25.5" customHeight="1" x14ac:dyDescent="0.25">
      <c r="A64" s="138"/>
      <c r="B64" s="145"/>
      <c r="C64" s="138"/>
      <c r="D64" s="138"/>
      <c r="E64" s="51" t="s">
        <v>279</v>
      </c>
      <c r="F64" s="143"/>
      <c r="G64" s="134"/>
      <c r="H64" s="134"/>
      <c r="I64" s="134"/>
      <c r="J64" s="134"/>
      <c r="K64" s="143"/>
      <c r="L64" s="134"/>
      <c r="M64" s="134"/>
      <c r="N64" s="134"/>
      <c r="O64" s="134"/>
      <c r="P64" s="134"/>
      <c r="Q64" s="134"/>
      <c r="R64" s="136"/>
    </row>
    <row r="65" spans="1:18" s="12" customFormat="1" ht="36.75" customHeight="1" x14ac:dyDescent="0.25">
      <c r="A65" s="38" t="s">
        <v>128</v>
      </c>
      <c r="B65" s="50" t="s">
        <v>154</v>
      </c>
      <c r="C65" s="53" t="s">
        <v>145</v>
      </c>
      <c r="D65" s="53" t="s">
        <v>149</v>
      </c>
      <c r="E65" s="51" t="s">
        <v>216</v>
      </c>
      <c r="F65" s="49">
        <f t="shared" ref="F65:G93" si="19">G65+H65+I65+J65+K65+L65+M65+N65+O65+P65+Q65</f>
        <v>3142.4749999999999</v>
      </c>
      <c r="G65" s="45">
        <v>0</v>
      </c>
      <c r="H65" s="45">
        <v>0</v>
      </c>
      <c r="I65" s="45">
        <v>1998.1</v>
      </c>
      <c r="J65" s="45">
        <v>0</v>
      </c>
      <c r="K65" s="49">
        <v>0</v>
      </c>
      <c r="L65" s="45">
        <v>0</v>
      </c>
      <c r="M65" s="45">
        <v>1144.375</v>
      </c>
      <c r="N65" s="45">
        <v>0</v>
      </c>
      <c r="O65" s="117">
        <v>0</v>
      </c>
      <c r="P65" s="72">
        <v>0</v>
      </c>
      <c r="Q65" s="72">
        <v>0</v>
      </c>
      <c r="R65" s="136"/>
    </row>
    <row r="66" spans="1:18" s="12" customFormat="1" ht="39" customHeight="1" x14ac:dyDescent="0.25">
      <c r="A66" s="38" t="s">
        <v>129</v>
      </c>
      <c r="B66" s="50" t="s">
        <v>42</v>
      </c>
      <c r="C66" s="53" t="s">
        <v>145</v>
      </c>
      <c r="D66" s="53" t="s">
        <v>149</v>
      </c>
      <c r="E66" s="51" t="s">
        <v>189</v>
      </c>
      <c r="F66" s="49">
        <f t="shared" si="19"/>
        <v>300</v>
      </c>
      <c r="G66" s="45">
        <v>0</v>
      </c>
      <c r="H66" s="45">
        <v>0</v>
      </c>
      <c r="I66" s="45">
        <v>300</v>
      </c>
      <c r="J66" s="45">
        <v>0</v>
      </c>
      <c r="K66" s="49">
        <v>0</v>
      </c>
      <c r="L66" s="45">
        <v>0</v>
      </c>
      <c r="M66" s="45">
        <v>0</v>
      </c>
      <c r="N66" s="45">
        <v>0</v>
      </c>
      <c r="O66" s="117">
        <v>0</v>
      </c>
      <c r="P66" s="72">
        <v>0</v>
      </c>
      <c r="Q66" s="72">
        <v>0</v>
      </c>
      <c r="R66" s="144"/>
    </row>
    <row r="67" spans="1:18" s="12" customFormat="1" ht="31.5" customHeight="1" x14ac:dyDescent="0.25">
      <c r="A67" s="38" t="s">
        <v>130</v>
      </c>
      <c r="B67" s="50" t="s">
        <v>100</v>
      </c>
      <c r="C67" s="53" t="s">
        <v>145</v>
      </c>
      <c r="D67" s="53" t="s">
        <v>149</v>
      </c>
      <c r="E67" s="51" t="s">
        <v>190</v>
      </c>
      <c r="F67" s="49">
        <f t="shared" si="19"/>
        <v>19141.09</v>
      </c>
      <c r="G67" s="45">
        <v>0</v>
      </c>
      <c r="H67" s="45">
        <v>0</v>
      </c>
      <c r="I67" s="45">
        <v>0</v>
      </c>
      <c r="J67" s="45">
        <v>0</v>
      </c>
      <c r="K67" s="49">
        <v>11283.57</v>
      </c>
      <c r="L67" s="45">
        <v>7857.52</v>
      </c>
      <c r="M67" s="45">
        <v>0</v>
      </c>
      <c r="N67" s="45">
        <v>0</v>
      </c>
      <c r="O67" s="117">
        <v>0</v>
      </c>
      <c r="P67" s="72">
        <v>0</v>
      </c>
      <c r="Q67" s="72">
        <v>0</v>
      </c>
      <c r="R67" s="74"/>
    </row>
    <row r="68" spans="1:18" s="12" customFormat="1" ht="39" customHeight="1" x14ac:dyDescent="0.25">
      <c r="A68" s="38" t="s">
        <v>131</v>
      </c>
      <c r="B68" s="50" t="s">
        <v>126</v>
      </c>
      <c r="C68" s="53" t="s">
        <v>145</v>
      </c>
      <c r="D68" s="53" t="s">
        <v>149</v>
      </c>
      <c r="E68" s="51" t="s">
        <v>191</v>
      </c>
      <c r="F68" s="49">
        <f>G68+H68+I68+J68+K68+L68+M68+N68+O68+P68+Q68</f>
        <v>26489.286</v>
      </c>
      <c r="G68" s="45">
        <v>0</v>
      </c>
      <c r="H68" s="45">
        <v>0</v>
      </c>
      <c r="I68" s="45">
        <v>0</v>
      </c>
      <c r="J68" s="45">
        <v>0</v>
      </c>
      <c r="K68" s="49">
        <v>0</v>
      </c>
      <c r="L68" s="45">
        <v>51.03</v>
      </c>
      <c r="M68" s="45">
        <v>26438.256000000001</v>
      </c>
      <c r="N68" s="45">
        <v>0</v>
      </c>
      <c r="O68" s="117">
        <v>0</v>
      </c>
      <c r="P68" s="72">
        <v>0</v>
      </c>
      <c r="Q68" s="72">
        <v>0</v>
      </c>
      <c r="R68" s="74"/>
    </row>
    <row r="69" spans="1:18" s="12" customFormat="1" ht="66" customHeight="1" x14ac:dyDescent="0.25">
      <c r="A69" s="38" t="s">
        <v>132</v>
      </c>
      <c r="B69" s="50" t="s">
        <v>125</v>
      </c>
      <c r="C69" s="53" t="s">
        <v>145</v>
      </c>
      <c r="D69" s="53" t="s">
        <v>149</v>
      </c>
      <c r="E69" s="51" t="s">
        <v>192</v>
      </c>
      <c r="F69" s="49">
        <f>G69+H69+I69+J69+K69+L69+M69+N69+O69+P69+Q69</f>
        <v>101.64</v>
      </c>
      <c r="G69" s="45">
        <v>0</v>
      </c>
      <c r="H69" s="45">
        <v>0</v>
      </c>
      <c r="I69" s="45">
        <v>0</v>
      </c>
      <c r="J69" s="45">
        <v>0</v>
      </c>
      <c r="K69" s="45">
        <v>0</v>
      </c>
      <c r="L69" s="45">
        <v>101.64</v>
      </c>
      <c r="M69" s="45">
        <v>0</v>
      </c>
      <c r="N69" s="45">
        <v>0</v>
      </c>
      <c r="O69" s="117">
        <v>0</v>
      </c>
      <c r="P69" s="72">
        <v>0</v>
      </c>
      <c r="Q69" s="72">
        <v>0</v>
      </c>
      <c r="R69" s="74"/>
    </row>
    <row r="70" spans="1:18" s="12" customFormat="1" ht="69" customHeight="1" x14ac:dyDescent="0.25">
      <c r="A70" s="38" t="s">
        <v>226</v>
      </c>
      <c r="B70" s="50" t="s">
        <v>288</v>
      </c>
      <c r="C70" s="53" t="s">
        <v>145</v>
      </c>
      <c r="D70" s="53" t="s">
        <v>149</v>
      </c>
      <c r="E70" s="51" t="s">
        <v>219</v>
      </c>
      <c r="F70" s="49">
        <f t="shared" ref="F70" si="20">G70+H70+I70+J70+K70+L70+M70+N70+O70+P70+Q70</f>
        <v>49210.201999999997</v>
      </c>
      <c r="G70" s="45">
        <v>0</v>
      </c>
      <c r="H70" s="45">
        <v>0</v>
      </c>
      <c r="I70" s="45">
        <v>0</v>
      </c>
      <c r="J70" s="45">
        <v>0</v>
      </c>
      <c r="K70" s="49">
        <v>0</v>
      </c>
      <c r="L70" s="45">
        <v>0</v>
      </c>
      <c r="M70" s="45">
        <v>817.50199999999995</v>
      </c>
      <c r="N70" s="45">
        <v>32792.1</v>
      </c>
      <c r="O70" s="117">
        <f>'приложение 4'!M277</f>
        <v>15600.6</v>
      </c>
      <c r="P70" s="72">
        <f>'приложение 4'!N277</f>
        <v>0</v>
      </c>
      <c r="Q70" s="72">
        <f>'приложение 4'!O277</f>
        <v>0</v>
      </c>
      <c r="R70" s="74"/>
    </row>
    <row r="71" spans="1:18" s="12" customFormat="1" ht="30.75" customHeight="1" x14ac:dyDescent="0.25">
      <c r="A71" s="38" t="s">
        <v>227</v>
      </c>
      <c r="B71" s="50" t="s">
        <v>220</v>
      </c>
      <c r="C71" s="53" t="s">
        <v>145</v>
      </c>
      <c r="D71" s="53" t="s">
        <v>149</v>
      </c>
      <c r="E71" s="51" t="s">
        <v>221</v>
      </c>
      <c r="F71" s="45">
        <v>0</v>
      </c>
      <c r="G71" s="45">
        <v>0</v>
      </c>
      <c r="H71" s="45">
        <v>0</v>
      </c>
      <c r="I71" s="45">
        <v>0</v>
      </c>
      <c r="J71" s="45">
        <v>0</v>
      </c>
      <c r="K71" s="45">
        <v>0</v>
      </c>
      <c r="L71" s="45">
        <v>0</v>
      </c>
      <c r="M71" s="45">
        <v>132.88200000000001</v>
      </c>
      <c r="N71" s="45">
        <v>0</v>
      </c>
      <c r="O71" s="117">
        <v>0</v>
      </c>
      <c r="P71" s="72">
        <v>0</v>
      </c>
      <c r="Q71" s="72">
        <v>0</v>
      </c>
      <c r="R71" s="74"/>
    </row>
    <row r="72" spans="1:18" s="12" customFormat="1" ht="17.25" customHeight="1" x14ac:dyDescent="0.25">
      <c r="A72" s="38" t="s">
        <v>230</v>
      </c>
      <c r="B72" s="50" t="s">
        <v>222</v>
      </c>
      <c r="C72" s="53" t="s">
        <v>145</v>
      </c>
      <c r="D72" s="53" t="s">
        <v>149</v>
      </c>
      <c r="E72" s="51" t="s">
        <v>223</v>
      </c>
      <c r="F72" s="45">
        <v>0</v>
      </c>
      <c r="G72" s="45">
        <v>0</v>
      </c>
      <c r="H72" s="45">
        <v>0</v>
      </c>
      <c r="I72" s="45">
        <v>0</v>
      </c>
      <c r="J72" s="45">
        <v>0</v>
      </c>
      <c r="K72" s="45">
        <v>0</v>
      </c>
      <c r="L72" s="45">
        <v>0</v>
      </c>
      <c r="M72" s="45">
        <v>887.07299999999998</v>
      </c>
      <c r="N72" s="45">
        <v>0</v>
      </c>
      <c r="O72" s="117">
        <v>0</v>
      </c>
      <c r="P72" s="72">
        <v>0</v>
      </c>
      <c r="Q72" s="72">
        <v>0</v>
      </c>
      <c r="R72" s="74"/>
    </row>
    <row r="73" spans="1:18" s="13" customFormat="1" ht="25.5" customHeight="1" x14ac:dyDescent="0.25">
      <c r="A73" s="24" t="s">
        <v>244</v>
      </c>
      <c r="B73" s="52" t="s">
        <v>246</v>
      </c>
      <c r="C73" s="24" t="s">
        <v>145</v>
      </c>
      <c r="D73" s="24" t="s">
        <v>149</v>
      </c>
      <c r="E73" s="52" t="s">
        <v>247</v>
      </c>
      <c r="F73" s="48">
        <f>F74+F75</f>
        <v>0</v>
      </c>
      <c r="G73" s="48">
        <f t="shared" ref="G73:Q73" si="21">G74+G75</f>
        <v>0</v>
      </c>
      <c r="H73" s="48">
        <f t="shared" si="21"/>
        <v>0</v>
      </c>
      <c r="I73" s="48">
        <f t="shared" si="21"/>
        <v>0</v>
      </c>
      <c r="J73" s="48">
        <f t="shared" si="21"/>
        <v>0</v>
      </c>
      <c r="K73" s="48">
        <f t="shared" si="21"/>
        <v>0</v>
      </c>
      <c r="L73" s="48">
        <f t="shared" si="21"/>
        <v>0</v>
      </c>
      <c r="M73" s="48">
        <f t="shared" si="21"/>
        <v>0</v>
      </c>
      <c r="N73" s="48">
        <f t="shared" si="21"/>
        <v>0</v>
      </c>
      <c r="O73" s="119">
        <f>O74+O75+O76</f>
        <v>0</v>
      </c>
      <c r="P73" s="75">
        <f t="shared" si="21"/>
        <v>0</v>
      </c>
      <c r="Q73" s="75">
        <f t="shared" si="21"/>
        <v>0</v>
      </c>
      <c r="R73" s="74"/>
    </row>
    <row r="74" spans="1:18" s="15" customFormat="1" ht="31.5" customHeight="1" x14ac:dyDescent="0.25">
      <c r="A74" s="38" t="s">
        <v>245</v>
      </c>
      <c r="B74" s="50" t="s">
        <v>248</v>
      </c>
      <c r="C74" s="53" t="s">
        <v>145</v>
      </c>
      <c r="D74" s="53" t="s">
        <v>149</v>
      </c>
      <c r="E74" s="51" t="s">
        <v>297</v>
      </c>
      <c r="F74" s="45">
        <v>0</v>
      </c>
      <c r="G74" s="45">
        <v>0</v>
      </c>
      <c r="H74" s="45">
        <v>0</v>
      </c>
      <c r="I74" s="45">
        <v>0</v>
      </c>
      <c r="J74" s="45">
        <v>0</v>
      </c>
      <c r="K74" s="45">
        <v>0</v>
      </c>
      <c r="L74" s="45">
        <v>0</v>
      </c>
      <c r="M74" s="45">
        <v>0</v>
      </c>
      <c r="N74" s="45">
        <v>0</v>
      </c>
      <c r="O74" s="117">
        <v>0</v>
      </c>
      <c r="P74" s="72">
        <v>0</v>
      </c>
      <c r="Q74" s="72">
        <v>0</v>
      </c>
      <c r="R74" s="27"/>
    </row>
    <row r="75" spans="1:18" s="15" customFormat="1" ht="31.5" customHeight="1" x14ac:dyDescent="0.25">
      <c r="A75" s="38" t="s">
        <v>256</v>
      </c>
      <c r="B75" s="50" t="s">
        <v>248</v>
      </c>
      <c r="C75" s="53" t="s">
        <v>145</v>
      </c>
      <c r="D75" s="53" t="s">
        <v>149</v>
      </c>
      <c r="E75" s="51" t="s">
        <v>257</v>
      </c>
      <c r="F75" s="45">
        <v>0</v>
      </c>
      <c r="G75" s="45">
        <v>0</v>
      </c>
      <c r="H75" s="45">
        <v>0</v>
      </c>
      <c r="I75" s="45">
        <v>0</v>
      </c>
      <c r="J75" s="45">
        <v>0</v>
      </c>
      <c r="K75" s="45">
        <v>0</v>
      </c>
      <c r="L75" s="45">
        <v>0</v>
      </c>
      <c r="M75" s="45">
        <v>0</v>
      </c>
      <c r="N75" s="45">
        <v>0</v>
      </c>
      <c r="O75" s="117">
        <v>0</v>
      </c>
      <c r="P75" s="72">
        <v>0</v>
      </c>
      <c r="Q75" s="72">
        <v>0</v>
      </c>
      <c r="R75" s="27"/>
    </row>
    <row r="76" spans="1:18" s="15" customFormat="1" ht="31.5" customHeight="1" x14ac:dyDescent="0.25">
      <c r="A76" s="59" t="s">
        <v>298</v>
      </c>
      <c r="B76" s="61" t="s">
        <v>248</v>
      </c>
      <c r="C76" s="59" t="s">
        <v>145</v>
      </c>
      <c r="D76" s="59" t="s">
        <v>149</v>
      </c>
      <c r="E76" s="58" t="s">
        <v>296</v>
      </c>
      <c r="F76" s="60">
        <v>0</v>
      </c>
      <c r="G76" s="60">
        <v>0</v>
      </c>
      <c r="H76" s="60">
        <v>0</v>
      </c>
      <c r="I76" s="60">
        <v>0</v>
      </c>
      <c r="J76" s="60">
        <v>0</v>
      </c>
      <c r="K76" s="60">
        <v>0</v>
      </c>
      <c r="L76" s="60">
        <v>0</v>
      </c>
      <c r="M76" s="60">
        <v>0</v>
      </c>
      <c r="N76" s="60">
        <v>0</v>
      </c>
      <c r="O76" s="117">
        <v>0</v>
      </c>
      <c r="P76" s="72">
        <v>0</v>
      </c>
      <c r="Q76" s="72">
        <v>0</v>
      </c>
      <c r="R76" s="27"/>
    </row>
    <row r="77" spans="1:18" s="13" customFormat="1" ht="31.5" customHeight="1" x14ac:dyDescent="0.25">
      <c r="A77" s="24" t="s">
        <v>43</v>
      </c>
      <c r="B77" s="52" t="s">
        <v>44</v>
      </c>
      <c r="C77" s="24" t="s">
        <v>145</v>
      </c>
      <c r="D77" s="24" t="s">
        <v>193</v>
      </c>
      <c r="E77" s="52" t="s">
        <v>280</v>
      </c>
      <c r="F77" s="22">
        <f t="shared" si="19"/>
        <v>241994.799</v>
      </c>
      <c r="G77" s="48">
        <f>G78+G81</f>
        <v>10570.08</v>
      </c>
      <c r="H77" s="48">
        <f t="shared" ref="H77:Q77" si="22">H78+H81</f>
        <v>12005.3</v>
      </c>
      <c r="I77" s="48">
        <f t="shared" si="22"/>
        <v>13331</v>
      </c>
      <c r="J77" s="48">
        <f t="shared" si="22"/>
        <v>18302.2</v>
      </c>
      <c r="K77" s="22">
        <f t="shared" si="22"/>
        <v>19695.8</v>
      </c>
      <c r="L77" s="22">
        <f t="shared" si="22"/>
        <v>20425.089999999997</v>
      </c>
      <c r="M77" s="22">
        <f>M78+M81</f>
        <v>21779.168999999998</v>
      </c>
      <c r="N77" s="22">
        <f>N78+N81</f>
        <v>29801.399999999998</v>
      </c>
      <c r="O77" s="22">
        <f>O78+O81</f>
        <v>32091.96</v>
      </c>
      <c r="P77" s="22">
        <f t="shared" si="22"/>
        <v>32092</v>
      </c>
      <c r="Q77" s="22">
        <f t="shared" si="22"/>
        <v>31900.800000000003</v>
      </c>
      <c r="R77" s="135" t="s">
        <v>146</v>
      </c>
    </row>
    <row r="78" spans="1:18" s="13" customFormat="1" ht="45.75" customHeight="1" x14ac:dyDescent="0.25">
      <c r="A78" s="24" t="s">
        <v>45</v>
      </c>
      <c r="B78" s="52" t="s">
        <v>194</v>
      </c>
      <c r="C78" s="24" t="s">
        <v>145</v>
      </c>
      <c r="D78" s="24" t="s">
        <v>193</v>
      </c>
      <c r="E78" s="52" t="s">
        <v>281</v>
      </c>
      <c r="F78" s="22">
        <f t="shared" si="19"/>
        <v>40935.603999999999</v>
      </c>
      <c r="G78" s="48">
        <f>G79+G80</f>
        <v>2522.5</v>
      </c>
      <c r="H78" s="48">
        <f t="shared" ref="H78:L78" si="23">H79+H80</f>
        <v>2876.48</v>
      </c>
      <c r="I78" s="48">
        <f t="shared" si="23"/>
        <v>2666.5</v>
      </c>
      <c r="J78" s="48">
        <f t="shared" si="23"/>
        <v>2983.5</v>
      </c>
      <c r="K78" s="22">
        <f t="shared" si="23"/>
        <v>3519.8</v>
      </c>
      <c r="L78" s="48">
        <f t="shared" si="23"/>
        <v>2776.08</v>
      </c>
      <c r="M78" s="48">
        <f>M79+M80</f>
        <v>3945.444</v>
      </c>
      <c r="N78" s="48">
        <f>N79+N80</f>
        <v>4550.8</v>
      </c>
      <c r="O78" s="119">
        <f>O79+O80</f>
        <v>5095.2</v>
      </c>
      <c r="P78" s="75">
        <f t="shared" ref="P78:Q78" si="24">P79+P80</f>
        <v>5095.2</v>
      </c>
      <c r="Q78" s="75">
        <f t="shared" si="24"/>
        <v>4904.1000000000004</v>
      </c>
      <c r="R78" s="136"/>
    </row>
    <row r="79" spans="1:18" s="12" customFormat="1" ht="28.5" customHeight="1" x14ac:dyDescent="0.25">
      <c r="A79" s="38" t="s">
        <v>82</v>
      </c>
      <c r="B79" s="50" t="s">
        <v>195</v>
      </c>
      <c r="C79" s="53" t="s">
        <v>145</v>
      </c>
      <c r="D79" s="53" t="s">
        <v>193</v>
      </c>
      <c r="E79" s="51" t="s">
        <v>282</v>
      </c>
      <c r="F79" s="49">
        <f t="shared" si="19"/>
        <v>39682.724000000002</v>
      </c>
      <c r="G79" s="51">
        <v>2394</v>
      </c>
      <c r="H79" s="51">
        <v>2380</v>
      </c>
      <c r="I79" s="51">
        <v>2258.1</v>
      </c>
      <c r="J79" s="51">
        <v>2764</v>
      </c>
      <c r="K79" s="49">
        <v>3519.8</v>
      </c>
      <c r="L79" s="51">
        <v>2776.08</v>
      </c>
      <c r="M79" s="45">
        <v>3945.444</v>
      </c>
      <c r="N79" s="51">
        <v>4550.8</v>
      </c>
      <c r="O79" s="120">
        <f>'приложение 4'!M322</f>
        <v>5095.2</v>
      </c>
      <c r="P79" s="77">
        <f>'приложение 4'!N322</f>
        <v>5095.2</v>
      </c>
      <c r="Q79" s="77">
        <f>'приложение 4'!O322</f>
        <v>4904.1000000000004</v>
      </c>
      <c r="R79" s="136"/>
    </row>
    <row r="80" spans="1:18" s="12" customFormat="1" ht="37.5" customHeight="1" x14ac:dyDescent="0.25">
      <c r="A80" s="38" t="s">
        <v>83</v>
      </c>
      <c r="B80" s="50" t="s">
        <v>48</v>
      </c>
      <c r="C80" s="53" t="s">
        <v>145</v>
      </c>
      <c r="D80" s="53" t="s">
        <v>193</v>
      </c>
      <c r="E80" s="51" t="s">
        <v>283</v>
      </c>
      <c r="F80" s="49">
        <f t="shared" si="19"/>
        <v>1252.8800000000001</v>
      </c>
      <c r="G80" s="51">
        <v>128.5</v>
      </c>
      <c r="H80" s="51">
        <v>496.48</v>
      </c>
      <c r="I80" s="51">
        <v>408.4</v>
      </c>
      <c r="J80" s="51">
        <v>219.5</v>
      </c>
      <c r="K80" s="49">
        <v>0</v>
      </c>
      <c r="L80" s="45">
        <v>0</v>
      </c>
      <c r="M80" s="45">
        <v>0</v>
      </c>
      <c r="N80" s="45">
        <v>0</v>
      </c>
      <c r="O80" s="117">
        <v>0</v>
      </c>
      <c r="P80" s="72">
        <v>0</v>
      </c>
      <c r="Q80" s="72">
        <v>0</v>
      </c>
      <c r="R80" s="136"/>
    </row>
    <row r="81" spans="1:18" s="13" customFormat="1" ht="39.75" customHeight="1" x14ac:dyDescent="0.25">
      <c r="A81" s="24" t="s">
        <v>49</v>
      </c>
      <c r="B81" s="52" t="s">
        <v>196</v>
      </c>
      <c r="C81" s="24" t="s">
        <v>145</v>
      </c>
      <c r="D81" s="24" t="s">
        <v>193</v>
      </c>
      <c r="E81" s="52" t="s">
        <v>284</v>
      </c>
      <c r="F81" s="22">
        <f t="shared" si="19"/>
        <v>201059.19500000001</v>
      </c>
      <c r="G81" s="48">
        <f>G83+G84</f>
        <v>8047.58</v>
      </c>
      <c r="H81" s="48">
        <f t="shared" ref="H81:J81" si="25">H83+H84</f>
        <v>9128.82</v>
      </c>
      <c r="I81" s="48">
        <f t="shared" si="25"/>
        <v>10664.5</v>
      </c>
      <c r="J81" s="48">
        <f t="shared" si="25"/>
        <v>15318.7</v>
      </c>
      <c r="K81" s="22">
        <f>K83+K84+K82</f>
        <v>16176</v>
      </c>
      <c r="L81" s="22">
        <f>L83+L84+L82</f>
        <v>17649.009999999998</v>
      </c>
      <c r="M81" s="22">
        <f>M83+M84+M82</f>
        <v>17833.724999999999</v>
      </c>
      <c r="N81" s="22">
        <f t="shared" ref="N81:Q81" si="26">N83+N84+N82</f>
        <v>25250.6</v>
      </c>
      <c r="O81" s="22">
        <f>O83+O84+O82</f>
        <v>26996.76</v>
      </c>
      <c r="P81" s="22">
        <f t="shared" si="26"/>
        <v>26996.799999999999</v>
      </c>
      <c r="Q81" s="22">
        <f t="shared" si="26"/>
        <v>26996.7</v>
      </c>
      <c r="R81" s="136"/>
    </row>
    <row r="82" spans="1:18" s="12" customFormat="1" ht="20.25" customHeight="1" x14ac:dyDescent="0.25">
      <c r="A82" s="137" t="s">
        <v>84</v>
      </c>
      <c r="B82" s="139" t="s">
        <v>12</v>
      </c>
      <c r="C82" s="53" t="s">
        <v>145</v>
      </c>
      <c r="D82" s="53" t="s">
        <v>193</v>
      </c>
      <c r="E82" s="51" t="s">
        <v>285</v>
      </c>
      <c r="F82" s="49">
        <f t="shared" si="19"/>
        <v>144502.495</v>
      </c>
      <c r="G82" s="45">
        <v>0</v>
      </c>
      <c r="H82" s="45">
        <v>0</v>
      </c>
      <c r="I82" s="45">
        <v>0</v>
      </c>
      <c r="J82" s="45">
        <v>0</v>
      </c>
      <c r="K82" s="49">
        <v>2778.9</v>
      </c>
      <c r="L82" s="45">
        <v>17649.009999999998</v>
      </c>
      <c r="M82" s="45">
        <v>17833.724999999999</v>
      </c>
      <c r="N82" s="45">
        <v>25250.6</v>
      </c>
      <c r="O82" s="117">
        <f>'приложение 4'!M337</f>
        <v>26996.76</v>
      </c>
      <c r="P82" s="72">
        <f>'приложение 4'!N337</f>
        <v>26996.799999999999</v>
      </c>
      <c r="Q82" s="72">
        <f>'приложение 4'!O337</f>
        <v>26996.7</v>
      </c>
      <c r="R82" s="136"/>
    </row>
    <row r="83" spans="1:18" s="12" customFormat="1" ht="20.25" customHeight="1" x14ac:dyDescent="0.25">
      <c r="A83" s="138"/>
      <c r="B83" s="140"/>
      <c r="C83" s="53" t="s">
        <v>145</v>
      </c>
      <c r="D83" s="53" t="s">
        <v>193</v>
      </c>
      <c r="E83" s="51" t="s">
        <v>286</v>
      </c>
      <c r="F83" s="49">
        <f t="shared" si="19"/>
        <v>52037.5</v>
      </c>
      <c r="G83" s="45">
        <v>7434.3</v>
      </c>
      <c r="H83" s="45">
        <v>7751.5</v>
      </c>
      <c r="I83" s="45">
        <v>8993.6</v>
      </c>
      <c r="J83" s="45">
        <v>14461</v>
      </c>
      <c r="K83" s="49">
        <v>13397.1</v>
      </c>
      <c r="L83" s="45">
        <v>0</v>
      </c>
      <c r="M83" s="45">
        <v>0</v>
      </c>
      <c r="N83" s="45">
        <v>0</v>
      </c>
      <c r="O83" s="117">
        <v>0</v>
      </c>
      <c r="P83" s="72">
        <v>0</v>
      </c>
      <c r="Q83" s="72">
        <v>0</v>
      </c>
      <c r="R83" s="136"/>
    </row>
    <row r="84" spans="1:18" s="12" customFormat="1" ht="55.5" customHeight="1" x14ac:dyDescent="0.25">
      <c r="A84" s="38" t="s">
        <v>85</v>
      </c>
      <c r="B84" s="50" t="s">
        <v>197</v>
      </c>
      <c r="C84" s="53" t="s">
        <v>145</v>
      </c>
      <c r="D84" s="53" t="s">
        <v>193</v>
      </c>
      <c r="E84" s="51" t="s">
        <v>287</v>
      </c>
      <c r="F84" s="49">
        <f t="shared" si="19"/>
        <v>4519.2</v>
      </c>
      <c r="G84" s="51">
        <v>613.28</v>
      </c>
      <c r="H84" s="51">
        <v>1377.32</v>
      </c>
      <c r="I84" s="51">
        <v>1670.9</v>
      </c>
      <c r="J84" s="51">
        <v>857.7</v>
      </c>
      <c r="K84" s="49">
        <v>0</v>
      </c>
      <c r="L84" s="45">
        <v>0</v>
      </c>
      <c r="M84" s="45">
        <v>0</v>
      </c>
      <c r="N84" s="45">
        <v>0</v>
      </c>
      <c r="O84" s="117">
        <v>0</v>
      </c>
      <c r="P84" s="72">
        <v>0</v>
      </c>
      <c r="Q84" s="72">
        <v>0</v>
      </c>
      <c r="R84" s="136"/>
    </row>
    <row r="85" spans="1:18" s="13" customFormat="1" ht="43.5" customHeight="1" x14ac:dyDescent="0.25">
      <c r="A85" s="24" t="s">
        <v>52</v>
      </c>
      <c r="B85" s="52" t="s">
        <v>53</v>
      </c>
      <c r="C85" s="24" t="s">
        <v>145</v>
      </c>
      <c r="D85" s="24" t="s">
        <v>198</v>
      </c>
      <c r="E85" s="52" t="s">
        <v>199</v>
      </c>
      <c r="F85" s="22">
        <f t="shared" ref="F85:K85" si="27">F86+F88</f>
        <v>416152.43200000003</v>
      </c>
      <c r="G85" s="22">
        <f t="shared" si="27"/>
        <v>208251.21600000001</v>
      </c>
      <c r="H85" s="22">
        <f t="shared" si="27"/>
        <v>103950.60800000002</v>
      </c>
      <c r="I85" s="22">
        <f t="shared" si="27"/>
        <v>51975.304000000004</v>
      </c>
      <c r="J85" s="22">
        <f t="shared" si="27"/>
        <v>25987.652000000002</v>
      </c>
      <c r="K85" s="22">
        <f t="shared" si="27"/>
        <v>12993.826000000001</v>
      </c>
      <c r="L85" s="22">
        <v>693</v>
      </c>
      <c r="M85" s="22">
        <f>M86+M88+M92</f>
        <v>376.20100000000002</v>
      </c>
      <c r="N85" s="22">
        <f>N86+N88+N92</f>
        <v>3229.0119999999997</v>
      </c>
      <c r="O85" s="22">
        <f>O86+O88+O92</f>
        <v>3228.5</v>
      </c>
      <c r="P85" s="22">
        <f>P86+P88+P92</f>
        <v>0</v>
      </c>
      <c r="Q85" s="22">
        <f>Q86+Q88+Q92</f>
        <v>0</v>
      </c>
      <c r="R85" s="141" t="s">
        <v>200</v>
      </c>
    </row>
    <row r="86" spans="1:18" s="13" customFormat="1" ht="55.5" customHeight="1" x14ac:dyDescent="0.25">
      <c r="A86" s="24" t="s">
        <v>54</v>
      </c>
      <c r="B86" s="52" t="s">
        <v>237</v>
      </c>
      <c r="C86" s="24" t="s">
        <v>147</v>
      </c>
      <c r="D86" s="24" t="s">
        <v>198</v>
      </c>
      <c r="E86" s="52" t="s">
        <v>201</v>
      </c>
      <c r="F86" s="22">
        <f>F87</f>
        <v>350</v>
      </c>
      <c r="G86" s="22">
        <f t="shared" ref="G86:Q86" si="28">G87</f>
        <v>350</v>
      </c>
      <c r="H86" s="22">
        <f t="shared" si="28"/>
        <v>0</v>
      </c>
      <c r="I86" s="22">
        <f t="shared" si="28"/>
        <v>0</v>
      </c>
      <c r="J86" s="22">
        <f t="shared" si="28"/>
        <v>0</v>
      </c>
      <c r="K86" s="22">
        <f t="shared" si="28"/>
        <v>0</v>
      </c>
      <c r="L86" s="22">
        <f t="shared" si="28"/>
        <v>0</v>
      </c>
      <c r="M86" s="22">
        <f>M87</f>
        <v>0</v>
      </c>
      <c r="N86" s="22">
        <f t="shared" si="28"/>
        <v>0</v>
      </c>
      <c r="O86" s="22">
        <f t="shared" si="28"/>
        <v>0</v>
      </c>
      <c r="P86" s="22">
        <f t="shared" si="28"/>
        <v>0</v>
      </c>
      <c r="Q86" s="22">
        <f t="shared" si="28"/>
        <v>0</v>
      </c>
      <c r="R86" s="141"/>
    </row>
    <row r="87" spans="1:18" s="12" customFormat="1" ht="47.25" customHeight="1" x14ac:dyDescent="0.25">
      <c r="A87" s="38" t="s">
        <v>86</v>
      </c>
      <c r="B87" s="50" t="s">
        <v>55</v>
      </c>
      <c r="C87" s="53" t="s">
        <v>147</v>
      </c>
      <c r="D87" s="53" t="s">
        <v>198</v>
      </c>
      <c r="E87" s="51" t="s">
        <v>201</v>
      </c>
      <c r="F87" s="49">
        <f t="shared" ref="F87" si="29">G87+H87+I87+J87+K87+L87+M87+N87+O87+P87+Q87</f>
        <v>350</v>
      </c>
      <c r="G87" s="51">
        <v>350</v>
      </c>
      <c r="H87" s="45">
        <v>0</v>
      </c>
      <c r="I87" s="45">
        <v>0</v>
      </c>
      <c r="J87" s="45">
        <v>0</v>
      </c>
      <c r="K87" s="49">
        <v>0</v>
      </c>
      <c r="L87" s="45">
        <v>0</v>
      </c>
      <c r="M87" s="45">
        <v>0</v>
      </c>
      <c r="N87" s="45">
        <v>0</v>
      </c>
      <c r="O87" s="117">
        <v>0</v>
      </c>
      <c r="P87" s="72">
        <v>0</v>
      </c>
      <c r="Q87" s="72">
        <v>0</v>
      </c>
      <c r="R87" s="141"/>
    </row>
    <row r="88" spans="1:18" s="13" customFormat="1" ht="65.25" customHeight="1" x14ac:dyDescent="0.25">
      <c r="A88" s="24" t="s">
        <v>114</v>
      </c>
      <c r="B88" s="52" t="s">
        <v>202</v>
      </c>
      <c r="C88" s="24" t="s">
        <v>147</v>
      </c>
      <c r="D88" s="24" t="s">
        <v>198</v>
      </c>
      <c r="E88" s="52" t="s">
        <v>203</v>
      </c>
      <c r="F88" s="22">
        <f>F89+F90+F91</f>
        <v>415802.43200000003</v>
      </c>
      <c r="G88" s="22">
        <f>G89+G90+G91</f>
        <v>207901.21600000001</v>
      </c>
      <c r="H88" s="22">
        <f t="shared" ref="H88:Q88" si="30">H89+H90+H91</f>
        <v>103950.60800000002</v>
      </c>
      <c r="I88" s="22">
        <f t="shared" si="30"/>
        <v>51975.304000000004</v>
      </c>
      <c r="J88" s="22">
        <f t="shared" si="30"/>
        <v>25987.652000000002</v>
      </c>
      <c r="K88" s="22">
        <f t="shared" si="30"/>
        <v>12993.826000000001</v>
      </c>
      <c r="L88" s="22">
        <f t="shared" si="30"/>
        <v>6496.9130000000005</v>
      </c>
      <c r="M88" s="22">
        <f t="shared" si="30"/>
        <v>39.401000000000003</v>
      </c>
      <c r="N88" s="22">
        <f t="shared" si="30"/>
        <v>3229.0119999999997</v>
      </c>
      <c r="O88" s="22">
        <f>O89+O90+O91</f>
        <v>3228.5</v>
      </c>
      <c r="P88" s="22">
        <f t="shared" si="30"/>
        <v>0</v>
      </c>
      <c r="Q88" s="22">
        <f t="shared" si="30"/>
        <v>0</v>
      </c>
      <c r="R88" s="141"/>
    </row>
    <row r="89" spans="1:18" s="12" customFormat="1" ht="27.75" customHeight="1" x14ac:dyDescent="0.25">
      <c r="A89" s="38" t="s">
        <v>204</v>
      </c>
      <c r="B89" s="50" t="s">
        <v>111</v>
      </c>
      <c r="C89" s="53" t="s">
        <v>147</v>
      </c>
      <c r="D89" s="53" t="s">
        <v>198</v>
      </c>
      <c r="E89" s="51" t="s">
        <v>205</v>
      </c>
      <c r="F89" s="28">
        <f t="shared" ref="F89" si="31">G89+H89+I89+J89+K89+L89+M89+N89+O89+P89+Q89</f>
        <v>106969.60000000001</v>
      </c>
      <c r="G89" s="28">
        <f t="shared" ref="G89" si="32">H89+I89+J89+K89+L89+M89+N89+O89+P89+Q89+R89</f>
        <v>53484.800000000003</v>
      </c>
      <c r="H89" s="28">
        <f t="shared" ref="H89" si="33">I89+J89+K89+L89+M89+N89+O89+P89+Q89+R89+S89</f>
        <v>26742.400000000005</v>
      </c>
      <c r="I89" s="28">
        <f t="shared" ref="I89" si="34">J89+K89+L89+M89+N89+O89+P89+Q89+R89+S89+T89</f>
        <v>13371.200000000003</v>
      </c>
      <c r="J89" s="28">
        <f t="shared" ref="J89" si="35">K89+L89+M89+N89+O89+P89+Q89+R89+S89+T89+U89</f>
        <v>6685.6</v>
      </c>
      <c r="K89" s="28">
        <f t="shared" ref="K89" si="36">L89+M89+N89+O89+P89+Q89+R89+S89+T89+U89+V89</f>
        <v>3342.8</v>
      </c>
      <c r="L89" s="28">
        <f t="shared" ref="L89" si="37">M89+N89+O89+P89+Q89+R89+S89+T89+U89+V89+W89</f>
        <v>1671.4</v>
      </c>
      <c r="M89" s="30">
        <v>0</v>
      </c>
      <c r="N89" s="30">
        <v>835.7</v>
      </c>
      <c r="O89" s="28">
        <f>'приложение 4'!M367</f>
        <v>835.7</v>
      </c>
      <c r="P89" s="28">
        <f t="shared" ref="P89" si="38">Q89+R89+S89+T89+U89+V89+W89+X89+Y89+Z89+AA89</f>
        <v>0</v>
      </c>
      <c r="Q89" s="28">
        <f t="shared" ref="Q89" si="39">R89+S89+T89+U89+V89+W89+X89+Y89+Z89+AA89+AB89</f>
        <v>0</v>
      </c>
      <c r="R89" s="141"/>
    </row>
    <row r="90" spans="1:18" s="12" customFormat="1" ht="40.5" customHeight="1" x14ac:dyDescent="0.25">
      <c r="A90" s="36" t="s">
        <v>206</v>
      </c>
      <c r="B90" s="40" t="s">
        <v>112</v>
      </c>
      <c r="C90" s="47" t="s">
        <v>147</v>
      </c>
      <c r="D90" s="47" t="s">
        <v>198</v>
      </c>
      <c r="E90" s="29" t="s">
        <v>207</v>
      </c>
      <c r="F90" s="28">
        <f t="shared" si="19"/>
        <v>0</v>
      </c>
      <c r="G90" s="28">
        <f t="shared" si="19"/>
        <v>0</v>
      </c>
      <c r="H90" s="30">
        <v>0</v>
      </c>
      <c r="I90" s="30">
        <v>0</v>
      </c>
      <c r="J90" s="30">
        <v>0</v>
      </c>
      <c r="K90" s="28">
        <v>0</v>
      </c>
      <c r="L90" s="30">
        <v>0</v>
      </c>
      <c r="M90" s="30">
        <v>0</v>
      </c>
      <c r="N90" s="30">
        <v>0</v>
      </c>
      <c r="O90" s="30">
        <v>0</v>
      </c>
      <c r="P90" s="30">
        <v>0</v>
      </c>
      <c r="Q90" s="30">
        <v>0</v>
      </c>
      <c r="R90" s="142"/>
    </row>
    <row r="91" spans="1:18" s="12" customFormat="1" ht="40.5" customHeight="1" x14ac:dyDescent="0.25">
      <c r="A91" s="36" t="s">
        <v>208</v>
      </c>
      <c r="B91" s="40" t="s">
        <v>224</v>
      </c>
      <c r="C91" s="47" t="s">
        <v>147</v>
      </c>
      <c r="D91" s="47" t="s">
        <v>198</v>
      </c>
      <c r="E91" s="29" t="s">
        <v>225</v>
      </c>
      <c r="F91" s="28">
        <f t="shared" ref="F91" si="40">G91+H91+I91+J91+K91+L91+M91+N91+O91+P91+Q91</f>
        <v>308832.83200000005</v>
      </c>
      <c r="G91" s="28">
        <f t="shared" ref="G91" si="41">H91+I91+J91+K91+L91+M91+N91+O91+P91+Q91+R91</f>
        <v>154416.41600000003</v>
      </c>
      <c r="H91" s="28">
        <f t="shared" ref="H91" si="42">I91+J91+K91+L91+M91+N91+O91+P91+Q91+R91+S91</f>
        <v>77208.208000000013</v>
      </c>
      <c r="I91" s="28">
        <f t="shared" ref="I91" si="43">J91+K91+L91+M91+N91+O91+P91+Q91+R91+S91+T91</f>
        <v>38604.103999999999</v>
      </c>
      <c r="J91" s="28">
        <f t="shared" ref="J91" si="44">K91+L91+M91+N91+O91+P91+Q91+R91+S91+T91+U91</f>
        <v>19302.052</v>
      </c>
      <c r="K91" s="28">
        <f t="shared" ref="K91" si="45">L91+M91+N91+O91+P91+Q91+R91+S91+T91+U91+V91</f>
        <v>9651.0259999999998</v>
      </c>
      <c r="L91" s="28">
        <f t="shared" ref="L91" si="46">M91+N91+O91+P91+Q91+R91+S91+T91+U91+V91+W91</f>
        <v>4825.5129999999999</v>
      </c>
      <c r="M91" s="30">
        <v>39.401000000000003</v>
      </c>
      <c r="N91" s="30">
        <v>2393.3119999999999</v>
      </c>
      <c r="O91" s="28">
        <f>'приложение 4'!M377</f>
        <v>2392.8000000000002</v>
      </c>
      <c r="P91" s="28">
        <f t="shared" ref="P91" si="47">Q91+R91+S91+T91+U91+V91+W91+X91+Y91+Z91+AA91</f>
        <v>0</v>
      </c>
      <c r="Q91" s="28">
        <f t="shared" ref="Q91" si="48">R91+S91+T91+U91+V91+W91+X91+Y91+Z91+AA91+AB91</f>
        <v>0</v>
      </c>
      <c r="R91" s="76"/>
    </row>
    <row r="92" spans="1:18" s="13" customFormat="1" ht="39" customHeight="1" x14ac:dyDescent="0.25">
      <c r="A92" s="26" t="s">
        <v>238</v>
      </c>
      <c r="B92" s="41" t="s">
        <v>240</v>
      </c>
      <c r="C92" s="24" t="s">
        <v>147</v>
      </c>
      <c r="D92" s="24" t="s">
        <v>198</v>
      </c>
      <c r="E92" s="52" t="s">
        <v>241</v>
      </c>
      <c r="F92" s="31">
        <f>F93</f>
        <v>336.8</v>
      </c>
      <c r="G92" s="22">
        <f t="shared" ref="G92:L92" si="49">G93+G94</f>
        <v>0</v>
      </c>
      <c r="H92" s="22">
        <f t="shared" si="49"/>
        <v>0</v>
      </c>
      <c r="I92" s="22">
        <f t="shared" si="49"/>
        <v>0</v>
      </c>
      <c r="J92" s="22">
        <f t="shared" si="49"/>
        <v>0</v>
      </c>
      <c r="K92" s="22">
        <f t="shared" si="49"/>
        <v>0</v>
      </c>
      <c r="L92" s="22">
        <f t="shared" si="49"/>
        <v>0</v>
      </c>
      <c r="M92" s="46">
        <f>M93</f>
        <v>336.8</v>
      </c>
      <c r="N92" s="46">
        <f>N93</f>
        <v>0</v>
      </c>
      <c r="O92" s="118">
        <f t="shared" ref="O92:Q92" si="50">O93</f>
        <v>0</v>
      </c>
      <c r="P92" s="73">
        <f t="shared" si="50"/>
        <v>0</v>
      </c>
      <c r="Q92" s="73">
        <f t="shared" si="50"/>
        <v>0</v>
      </c>
      <c r="R92" s="35"/>
    </row>
    <row r="93" spans="1:18" s="12" customFormat="1" ht="43.5" customHeight="1" x14ac:dyDescent="0.25">
      <c r="A93" s="38" t="s">
        <v>239</v>
      </c>
      <c r="B93" s="50" t="s">
        <v>135</v>
      </c>
      <c r="C93" s="53" t="s">
        <v>147</v>
      </c>
      <c r="D93" s="53" t="s">
        <v>198</v>
      </c>
      <c r="E93" s="51" t="s">
        <v>209</v>
      </c>
      <c r="F93" s="49">
        <f t="shared" si="19"/>
        <v>336.8</v>
      </c>
      <c r="G93" s="45">
        <v>0</v>
      </c>
      <c r="H93" s="45">
        <v>0</v>
      </c>
      <c r="I93" s="45">
        <v>0</v>
      </c>
      <c r="J93" s="45">
        <v>0</v>
      </c>
      <c r="K93" s="45">
        <v>0</v>
      </c>
      <c r="L93" s="45">
        <v>0</v>
      </c>
      <c r="M93" s="45">
        <v>336.8</v>
      </c>
      <c r="N93" s="45">
        <v>0</v>
      </c>
      <c r="O93" s="117">
        <v>0</v>
      </c>
      <c r="P93" s="72">
        <v>0</v>
      </c>
      <c r="Q93" s="72">
        <v>0</v>
      </c>
      <c r="R93" s="75" t="s">
        <v>146</v>
      </c>
    </row>
    <row r="94" spans="1:18" s="12" customFormat="1" x14ac:dyDescent="0.25">
      <c r="A94" s="16"/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</row>
    <row r="95" spans="1:18" s="12" customFormat="1" x14ac:dyDescent="0.25">
      <c r="A95" s="16"/>
      <c r="B95" s="16"/>
      <c r="C95" s="16"/>
      <c r="D95" s="16"/>
      <c r="E95" s="16"/>
      <c r="F95" s="16"/>
      <c r="G95" s="16"/>
      <c r="H95" s="16"/>
      <c r="I95" s="16"/>
      <c r="J95" s="16"/>
      <c r="K95" s="20"/>
      <c r="L95" s="16"/>
      <c r="M95" s="16"/>
      <c r="N95" s="16"/>
      <c r="O95" s="16"/>
      <c r="P95" s="16"/>
      <c r="Q95" s="16"/>
      <c r="R95" s="16"/>
    </row>
    <row r="96" spans="1:18" s="12" customFormat="1" x14ac:dyDescent="0.25">
      <c r="A96" s="16"/>
      <c r="B96" s="16"/>
      <c r="C96" s="16"/>
      <c r="D96" s="16"/>
      <c r="E96" s="16"/>
      <c r="F96" s="16"/>
      <c r="G96" s="16"/>
      <c r="H96" s="16"/>
      <c r="I96" s="16"/>
      <c r="J96" s="16"/>
      <c r="K96" s="20"/>
      <c r="L96" s="16"/>
      <c r="M96" s="16"/>
      <c r="N96" s="16"/>
      <c r="O96" s="16"/>
      <c r="P96" s="16"/>
      <c r="Q96" s="16"/>
      <c r="R96" s="16"/>
    </row>
    <row r="97" spans="1:18" s="12" customFormat="1" x14ac:dyDescent="0.25">
      <c r="A97" s="16"/>
      <c r="B97" s="16"/>
      <c r="C97" s="16"/>
      <c r="D97" s="16"/>
      <c r="E97" s="16"/>
      <c r="F97" s="16"/>
      <c r="G97" s="16"/>
      <c r="H97" s="16"/>
      <c r="I97" s="16"/>
      <c r="J97" s="16"/>
      <c r="K97" s="20"/>
      <c r="L97" s="16"/>
      <c r="M97" s="16"/>
      <c r="N97" s="16"/>
      <c r="O97" s="16"/>
      <c r="P97" s="16"/>
      <c r="Q97" s="16"/>
      <c r="R97" s="16"/>
    </row>
    <row r="98" spans="1:18" s="12" customFormat="1" x14ac:dyDescent="0.25">
      <c r="A98" s="16"/>
      <c r="B98" s="16"/>
      <c r="C98" s="16"/>
      <c r="D98" s="16"/>
      <c r="E98" s="16"/>
      <c r="F98" s="16"/>
      <c r="G98" s="16"/>
      <c r="H98" s="16"/>
      <c r="I98" s="16"/>
      <c r="J98" s="16"/>
      <c r="K98" s="20"/>
      <c r="L98" s="16"/>
      <c r="M98" s="16"/>
      <c r="N98" s="16"/>
      <c r="O98" s="16"/>
      <c r="P98" s="16"/>
      <c r="Q98" s="16"/>
      <c r="R98" s="16"/>
    </row>
    <row r="99" spans="1:18" s="12" customFormat="1" x14ac:dyDescent="0.25">
      <c r="A99" s="16"/>
      <c r="B99" s="16"/>
      <c r="C99" s="16"/>
      <c r="D99" s="16"/>
      <c r="E99" s="16"/>
      <c r="F99" s="16"/>
      <c r="G99" s="16"/>
      <c r="H99" s="16"/>
      <c r="I99" s="16"/>
      <c r="J99" s="16"/>
      <c r="K99" s="20"/>
      <c r="L99" s="16"/>
      <c r="M99" s="16"/>
      <c r="N99" s="16"/>
      <c r="O99" s="16"/>
      <c r="P99" s="16"/>
      <c r="Q99" s="16"/>
      <c r="R99" s="16"/>
    </row>
    <row r="100" spans="1:18" s="12" customFormat="1" x14ac:dyDescent="0.25">
      <c r="A100" s="16"/>
      <c r="B100" s="16"/>
      <c r="C100" s="16"/>
      <c r="D100" s="16"/>
      <c r="E100" s="16"/>
      <c r="F100" s="16"/>
      <c r="G100" s="16"/>
      <c r="H100" s="16"/>
      <c r="I100" s="16"/>
      <c r="J100" s="16"/>
      <c r="K100" s="20"/>
      <c r="L100" s="16"/>
      <c r="M100" s="16"/>
      <c r="N100" s="16"/>
      <c r="O100" s="16"/>
      <c r="P100" s="16"/>
      <c r="Q100" s="16"/>
      <c r="R100" s="16"/>
    </row>
    <row r="101" spans="1:18" s="12" customFormat="1" x14ac:dyDescent="0.25">
      <c r="A101" s="16"/>
      <c r="B101" s="16"/>
      <c r="C101" s="16"/>
      <c r="D101" s="16"/>
      <c r="E101" s="16"/>
      <c r="F101" s="16"/>
      <c r="G101" s="16"/>
      <c r="H101" s="16"/>
      <c r="I101" s="16"/>
      <c r="J101" s="16"/>
      <c r="K101" s="20"/>
      <c r="L101" s="16"/>
      <c r="M101" s="16"/>
      <c r="N101" s="16"/>
      <c r="O101" s="16"/>
      <c r="P101" s="16"/>
      <c r="Q101" s="16"/>
      <c r="R101" s="16"/>
    </row>
    <row r="102" spans="1:18" s="12" customFormat="1" x14ac:dyDescent="0.25">
      <c r="A102" s="16"/>
      <c r="B102" s="16"/>
      <c r="C102" s="16"/>
      <c r="D102" s="16"/>
      <c r="E102" s="16"/>
      <c r="F102" s="16"/>
      <c r="G102" s="16"/>
      <c r="H102" s="16"/>
      <c r="I102" s="16"/>
      <c r="J102" s="16"/>
      <c r="K102" s="20"/>
      <c r="L102" s="16"/>
      <c r="M102" s="16"/>
      <c r="N102" s="16"/>
      <c r="O102" s="16"/>
      <c r="P102" s="16"/>
      <c r="Q102" s="16"/>
      <c r="R102" s="16"/>
    </row>
    <row r="103" spans="1:18" s="12" customFormat="1" x14ac:dyDescent="0.25">
      <c r="A103" s="16"/>
      <c r="B103" s="16"/>
      <c r="C103" s="16"/>
      <c r="D103" s="16"/>
      <c r="E103" s="16"/>
      <c r="F103" s="16"/>
      <c r="G103" s="16"/>
      <c r="H103" s="16"/>
      <c r="I103" s="16"/>
      <c r="J103" s="16"/>
      <c r="K103" s="20"/>
      <c r="L103" s="16"/>
      <c r="M103" s="16"/>
      <c r="N103" s="16"/>
      <c r="O103" s="16"/>
      <c r="P103" s="16"/>
      <c r="Q103" s="16"/>
      <c r="R103" s="16"/>
    </row>
    <row r="104" spans="1:18" s="12" customFormat="1" x14ac:dyDescent="0.25">
      <c r="A104" s="16"/>
      <c r="B104" s="16"/>
      <c r="C104" s="16"/>
      <c r="D104" s="16"/>
      <c r="E104" s="16"/>
      <c r="F104" s="16"/>
      <c r="G104" s="16"/>
      <c r="H104" s="16"/>
      <c r="I104" s="16"/>
      <c r="J104" s="16"/>
      <c r="K104" s="20"/>
      <c r="L104" s="16"/>
      <c r="M104" s="16"/>
      <c r="N104" s="16"/>
      <c r="O104" s="16"/>
      <c r="P104" s="16"/>
      <c r="Q104" s="16"/>
      <c r="R104" s="16"/>
    </row>
    <row r="105" spans="1:18" s="12" customFormat="1" x14ac:dyDescent="0.25">
      <c r="A105" s="16"/>
      <c r="B105" s="16"/>
      <c r="C105" s="16"/>
      <c r="D105" s="16"/>
      <c r="E105" s="16"/>
      <c r="F105" s="16"/>
      <c r="G105" s="16"/>
      <c r="H105" s="16"/>
      <c r="I105" s="16"/>
      <c r="J105" s="16"/>
      <c r="K105" s="20"/>
      <c r="L105" s="16"/>
      <c r="M105" s="16"/>
      <c r="N105" s="16"/>
      <c r="O105" s="16"/>
      <c r="P105" s="16"/>
      <c r="Q105" s="16"/>
      <c r="R105" s="16"/>
    </row>
    <row r="106" spans="1:18" s="12" customFormat="1" x14ac:dyDescent="0.25">
      <c r="A106" s="16"/>
      <c r="B106" s="16"/>
      <c r="C106" s="16"/>
      <c r="D106" s="16"/>
      <c r="E106" s="16"/>
      <c r="F106" s="16"/>
      <c r="G106" s="16"/>
      <c r="H106" s="16"/>
      <c r="I106" s="16"/>
      <c r="J106" s="16"/>
      <c r="K106" s="20"/>
      <c r="L106" s="16"/>
      <c r="M106" s="16"/>
      <c r="N106" s="16"/>
      <c r="O106" s="16"/>
      <c r="P106" s="16"/>
      <c r="Q106" s="16"/>
      <c r="R106" s="16"/>
    </row>
    <row r="107" spans="1:18" s="12" customFormat="1" x14ac:dyDescent="0.25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20"/>
      <c r="L107" s="16"/>
      <c r="M107" s="16"/>
      <c r="N107" s="16"/>
      <c r="O107" s="16"/>
      <c r="P107" s="16"/>
      <c r="Q107" s="16"/>
      <c r="R107" s="16"/>
    </row>
    <row r="108" spans="1:18" s="12" customFormat="1" x14ac:dyDescent="0.25">
      <c r="A108" s="16"/>
      <c r="B108" s="16"/>
      <c r="C108" s="16"/>
      <c r="D108" s="16"/>
      <c r="E108" s="16"/>
      <c r="F108" s="16"/>
      <c r="G108" s="16"/>
      <c r="H108" s="16"/>
      <c r="I108" s="16"/>
      <c r="J108" s="16"/>
      <c r="K108" s="20"/>
      <c r="L108" s="16"/>
      <c r="M108" s="16"/>
      <c r="N108" s="16"/>
      <c r="O108" s="16"/>
      <c r="P108" s="16"/>
      <c r="Q108" s="16"/>
      <c r="R108" s="16"/>
    </row>
    <row r="109" spans="1:18" s="12" customFormat="1" x14ac:dyDescent="0.25">
      <c r="A109" s="16"/>
      <c r="B109" s="16"/>
      <c r="C109" s="16"/>
      <c r="D109" s="16"/>
      <c r="E109" s="16"/>
      <c r="F109" s="16"/>
      <c r="G109" s="16"/>
      <c r="H109" s="16"/>
      <c r="I109" s="16"/>
      <c r="J109" s="16"/>
      <c r="K109" s="20"/>
      <c r="L109" s="16"/>
      <c r="M109" s="16"/>
      <c r="N109" s="16"/>
      <c r="O109" s="16"/>
      <c r="P109" s="16"/>
      <c r="Q109" s="16"/>
      <c r="R109" s="16"/>
    </row>
    <row r="110" spans="1:18" s="12" customFormat="1" x14ac:dyDescent="0.25">
      <c r="A110" s="16"/>
      <c r="B110" s="16"/>
      <c r="C110" s="16"/>
      <c r="D110" s="16"/>
      <c r="E110" s="16"/>
      <c r="F110" s="16"/>
      <c r="G110" s="16"/>
      <c r="H110" s="16"/>
      <c r="I110" s="16"/>
      <c r="J110" s="16"/>
      <c r="K110" s="20"/>
      <c r="L110" s="16"/>
      <c r="M110" s="16"/>
      <c r="N110" s="16"/>
      <c r="O110" s="16"/>
      <c r="P110" s="16"/>
      <c r="Q110" s="16"/>
      <c r="R110" s="16"/>
    </row>
    <row r="111" spans="1:18" s="12" customFormat="1" x14ac:dyDescent="0.25">
      <c r="A111" s="16"/>
      <c r="B111" s="16"/>
      <c r="C111" s="16"/>
      <c r="D111" s="16"/>
      <c r="E111" s="16"/>
      <c r="F111" s="16"/>
      <c r="G111" s="16"/>
      <c r="H111" s="16"/>
      <c r="I111" s="16"/>
      <c r="J111" s="16"/>
      <c r="K111" s="20"/>
      <c r="L111" s="16"/>
      <c r="M111" s="16"/>
      <c r="N111" s="16"/>
      <c r="O111" s="16"/>
      <c r="P111" s="16"/>
      <c r="Q111" s="16"/>
      <c r="R111" s="16"/>
    </row>
    <row r="112" spans="1:18" s="12" customFormat="1" x14ac:dyDescent="0.25">
      <c r="A112" s="16"/>
      <c r="B112" s="16"/>
      <c r="C112" s="16"/>
      <c r="D112" s="16"/>
      <c r="E112" s="16"/>
      <c r="F112" s="16"/>
      <c r="G112" s="16"/>
      <c r="H112" s="16"/>
      <c r="I112" s="16"/>
      <c r="J112" s="16"/>
      <c r="K112" s="20"/>
      <c r="L112" s="16"/>
      <c r="M112" s="16"/>
      <c r="N112" s="16"/>
      <c r="O112" s="16"/>
      <c r="P112" s="16"/>
      <c r="Q112" s="16"/>
      <c r="R112" s="16"/>
    </row>
    <row r="113" spans="1:18" s="12" customFormat="1" x14ac:dyDescent="0.25">
      <c r="A113" s="16"/>
      <c r="B113" s="16"/>
      <c r="C113" s="16"/>
      <c r="D113" s="16"/>
      <c r="E113" s="16"/>
      <c r="F113" s="16"/>
      <c r="G113" s="16"/>
      <c r="H113" s="16"/>
      <c r="I113" s="16"/>
      <c r="J113" s="16"/>
      <c r="K113" s="20"/>
      <c r="L113" s="16"/>
      <c r="M113" s="16"/>
      <c r="N113" s="16"/>
      <c r="O113" s="16"/>
      <c r="P113" s="16"/>
      <c r="Q113" s="16"/>
      <c r="R113" s="16"/>
    </row>
    <row r="114" spans="1:18" s="12" customFormat="1" x14ac:dyDescent="0.25">
      <c r="A114" s="16"/>
      <c r="B114" s="16"/>
      <c r="C114" s="16"/>
      <c r="D114" s="16"/>
      <c r="E114" s="16"/>
      <c r="F114" s="16"/>
      <c r="G114" s="16"/>
      <c r="H114" s="16"/>
      <c r="I114" s="16"/>
      <c r="J114" s="16"/>
      <c r="K114" s="20"/>
      <c r="L114" s="16"/>
      <c r="M114" s="16"/>
      <c r="N114" s="16"/>
      <c r="O114" s="16"/>
      <c r="P114" s="16"/>
      <c r="Q114" s="16"/>
      <c r="R114" s="16"/>
    </row>
    <row r="115" spans="1:18" s="12" customFormat="1" x14ac:dyDescent="0.25">
      <c r="A115" s="16"/>
      <c r="B115" s="16"/>
      <c r="C115" s="16"/>
      <c r="D115" s="16"/>
      <c r="E115" s="16"/>
      <c r="F115" s="16"/>
      <c r="G115" s="16"/>
      <c r="H115" s="16"/>
      <c r="I115" s="16"/>
      <c r="J115" s="16"/>
      <c r="K115" s="20"/>
      <c r="L115" s="16"/>
      <c r="M115" s="16"/>
      <c r="N115" s="16"/>
      <c r="O115" s="16"/>
      <c r="P115" s="16"/>
      <c r="Q115" s="16"/>
      <c r="R115" s="16"/>
    </row>
    <row r="116" spans="1:18" s="12" customFormat="1" x14ac:dyDescent="0.25">
      <c r="A116" s="16"/>
      <c r="B116" s="16"/>
      <c r="C116" s="16"/>
      <c r="D116" s="16"/>
      <c r="E116" s="16"/>
      <c r="F116" s="16"/>
      <c r="G116" s="16"/>
      <c r="H116" s="16"/>
      <c r="I116" s="16"/>
      <c r="J116" s="16"/>
      <c r="K116" s="20"/>
      <c r="L116" s="16"/>
      <c r="M116" s="16"/>
      <c r="N116" s="16"/>
      <c r="O116" s="16"/>
      <c r="P116" s="16"/>
      <c r="Q116" s="16"/>
      <c r="R116" s="16"/>
    </row>
    <row r="117" spans="1:18" s="12" customFormat="1" x14ac:dyDescent="0.25">
      <c r="A117" s="16"/>
      <c r="B117" s="16"/>
      <c r="C117" s="16"/>
      <c r="D117" s="16"/>
      <c r="E117" s="16"/>
      <c r="F117" s="16"/>
      <c r="G117" s="16"/>
      <c r="H117" s="16"/>
      <c r="I117" s="16"/>
      <c r="J117" s="16"/>
      <c r="K117" s="20"/>
      <c r="L117" s="16"/>
      <c r="M117" s="16"/>
      <c r="N117" s="16"/>
      <c r="O117" s="16"/>
      <c r="P117" s="16"/>
      <c r="Q117" s="16"/>
      <c r="R117" s="16"/>
    </row>
    <row r="118" spans="1:18" s="12" customFormat="1" x14ac:dyDescent="0.25">
      <c r="A118" s="16"/>
      <c r="B118" s="16"/>
      <c r="C118" s="16"/>
      <c r="D118" s="16"/>
      <c r="E118" s="16"/>
      <c r="F118" s="16"/>
      <c r="G118" s="16"/>
      <c r="H118" s="16"/>
      <c r="I118" s="16"/>
      <c r="J118" s="16"/>
      <c r="K118" s="20"/>
      <c r="L118" s="16"/>
      <c r="M118" s="16"/>
      <c r="N118" s="16"/>
      <c r="O118" s="16"/>
      <c r="P118" s="16"/>
      <c r="Q118" s="16"/>
      <c r="R118" s="16"/>
    </row>
    <row r="119" spans="1:18" s="12" customFormat="1" x14ac:dyDescent="0.25">
      <c r="A119" s="16"/>
      <c r="B119" s="16"/>
      <c r="C119" s="16"/>
      <c r="D119" s="16"/>
      <c r="E119" s="16"/>
      <c r="F119" s="16"/>
      <c r="G119" s="16"/>
      <c r="H119" s="16"/>
      <c r="I119" s="16"/>
      <c r="J119" s="16"/>
      <c r="K119" s="20"/>
      <c r="L119" s="16"/>
      <c r="M119" s="16"/>
      <c r="N119" s="16"/>
      <c r="O119" s="16"/>
      <c r="P119" s="16"/>
      <c r="Q119" s="16"/>
      <c r="R119" s="16"/>
    </row>
    <row r="120" spans="1:18" s="12" customFormat="1" x14ac:dyDescent="0.25">
      <c r="A120" s="16"/>
      <c r="B120" s="16"/>
      <c r="C120" s="16"/>
      <c r="D120" s="16"/>
      <c r="E120" s="16"/>
      <c r="F120" s="16"/>
      <c r="G120" s="16"/>
      <c r="H120" s="16"/>
      <c r="I120" s="16"/>
      <c r="J120" s="16"/>
      <c r="K120" s="20"/>
      <c r="L120" s="16"/>
      <c r="M120" s="16"/>
      <c r="N120" s="16"/>
      <c r="O120" s="16"/>
      <c r="P120" s="16"/>
      <c r="Q120" s="16"/>
      <c r="R120" s="16"/>
    </row>
    <row r="121" spans="1:18" s="12" customFormat="1" x14ac:dyDescent="0.25">
      <c r="A121" s="16"/>
      <c r="B121" s="16"/>
      <c r="C121" s="16"/>
      <c r="D121" s="16"/>
      <c r="E121" s="16"/>
      <c r="F121" s="16"/>
      <c r="G121" s="16"/>
      <c r="H121" s="16"/>
      <c r="I121" s="16"/>
      <c r="J121" s="16"/>
      <c r="K121" s="20"/>
      <c r="L121" s="16"/>
      <c r="M121" s="16"/>
      <c r="N121" s="16"/>
      <c r="O121" s="16"/>
      <c r="P121" s="16"/>
      <c r="Q121" s="16"/>
      <c r="R121" s="16"/>
    </row>
    <row r="122" spans="1:18" s="12" customFormat="1" x14ac:dyDescent="0.25">
      <c r="A122" s="16"/>
      <c r="B122" s="16"/>
      <c r="C122" s="16"/>
      <c r="D122" s="16"/>
      <c r="E122" s="16"/>
      <c r="F122" s="16"/>
      <c r="G122" s="16"/>
      <c r="H122" s="16"/>
      <c r="I122" s="16"/>
      <c r="J122" s="16"/>
      <c r="K122" s="20"/>
      <c r="L122" s="16"/>
      <c r="M122" s="16"/>
      <c r="N122" s="16"/>
      <c r="O122" s="16"/>
      <c r="P122" s="16"/>
      <c r="Q122" s="16"/>
      <c r="R122" s="16"/>
    </row>
    <row r="123" spans="1:18" s="12" customFormat="1" x14ac:dyDescent="0.25">
      <c r="A123" s="16"/>
      <c r="B123" s="16"/>
      <c r="C123" s="16"/>
      <c r="D123" s="16"/>
      <c r="E123" s="16"/>
      <c r="F123" s="16"/>
      <c r="G123" s="16"/>
      <c r="H123" s="16"/>
      <c r="I123" s="16"/>
      <c r="J123" s="16"/>
      <c r="K123" s="20"/>
      <c r="L123" s="16"/>
      <c r="M123" s="16"/>
      <c r="N123" s="16"/>
      <c r="O123" s="16"/>
      <c r="P123" s="16"/>
      <c r="Q123" s="16"/>
      <c r="R123" s="16"/>
    </row>
    <row r="124" spans="1:18" s="12" customFormat="1" x14ac:dyDescent="0.25">
      <c r="A124" s="16"/>
      <c r="B124" s="16"/>
      <c r="C124" s="16"/>
      <c r="D124" s="16"/>
      <c r="E124" s="16"/>
      <c r="F124" s="16"/>
      <c r="G124" s="16"/>
      <c r="H124" s="16"/>
      <c r="I124" s="16"/>
      <c r="J124" s="16"/>
      <c r="K124" s="20"/>
      <c r="L124" s="16"/>
      <c r="M124" s="16"/>
      <c r="N124" s="16"/>
      <c r="O124" s="16"/>
      <c r="P124" s="16"/>
      <c r="Q124" s="16"/>
      <c r="R124" s="16"/>
    </row>
    <row r="125" spans="1:18" s="12" customFormat="1" x14ac:dyDescent="0.25">
      <c r="A125" s="16"/>
      <c r="B125" s="16"/>
      <c r="C125" s="16"/>
      <c r="D125" s="16"/>
      <c r="E125" s="16"/>
      <c r="F125" s="16"/>
      <c r="G125" s="16"/>
      <c r="H125" s="16"/>
      <c r="I125" s="16"/>
      <c r="J125" s="16"/>
      <c r="K125" s="20"/>
      <c r="L125" s="16"/>
      <c r="M125" s="16"/>
      <c r="N125" s="16"/>
      <c r="O125" s="16"/>
      <c r="P125" s="16"/>
      <c r="Q125" s="16"/>
      <c r="R125" s="16"/>
    </row>
    <row r="126" spans="1:18" s="12" customFormat="1" x14ac:dyDescent="0.25">
      <c r="A126" s="16"/>
      <c r="B126" s="16"/>
      <c r="C126" s="16"/>
      <c r="D126" s="16"/>
      <c r="E126" s="16"/>
      <c r="F126" s="16"/>
      <c r="G126" s="16"/>
      <c r="H126" s="16"/>
      <c r="I126" s="16"/>
      <c r="J126" s="16"/>
      <c r="K126" s="20"/>
      <c r="L126" s="16"/>
      <c r="M126" s="16"/>
      <c r="N126" s="16"/>
      <c r="O126" s="16"/>
      <c r="P126" s="16"/>
      <c r="Q126" s="16"/>
      <c r="R126" s="16"/>
    </row>
    <row r="127" spans="1:18" s="12" customFormat="1" x14ac:dyDescent="0.25">
      <c r="A127" s="16"/>
      <c r="B127" s="16"/>
      <c r="C127" s="16"/>
      <c r="D127" s="16"/>
      <c r="E127" s="16"/>
      <c r="F127" s="16"/>
      <c r="G127" s="16"/>
      <c r="H127" s="16"/>
      <c r="I127" s="16"/>
      <c r="J127" s="16"/>
      <c r="K127" s="20"/>
      <c r="L127" s="16"/>
      <c r="M127" s="16"/>
      <c r="N127" s="16"/>
      <c r="O127" s="16"/>
      <c r="P127" s="16"/>
      <c r="Q127" s="16"/>
      <c r="R127" s="16"/>
    </row>
    <row r="128" spans="1:18" s="12" customFormat="1" x14ac:dyDescent="0.25">
      <c r="A128" s="16"/>
      <c r="B128" s="16"/>
      <c r="C128" s="16"/>
      <c r="D128" s="16"/>
      <c r="E128" s="16"/>
      <c r="F128" s="16"/>
      <c r="G128" s="16"/>
      <c r="H128" s="16"/>
      <c r="I128" s="16"/>
      <c r="J128" s="16"/>
      <c r="K128" s="20"/>
      <c r="L128" s="16"/>
      <c r="M128" s="16"/>
      <c r="N128" s="16"/>
      <c r="O128" s="16"/>
      <c r="P128" s="16"/>
      <c r="Q128" s="16"/>
      <c r="R128" s="16"/>
    </row>
    <row r="129" spans="1:18" s="12" customFormat="1" x14ac:dyDescent="0.25">
      <c r="A129" s="16"/>
      <c r="B129" s="16"/>
      <c r="C129" s="16"/>
      <c r="D129" s="16"/>
      <c r="E129" s="16"/>
      <c r="F129" s="16"/>
      <c r="G129" s="16"/>
      <c r="H129" s="16"/>
      <c r="I129" s="16"/>
      <c r="J129" s="16"/>
      <c r="K129" s="20"/>
      <c r="L129" s="16"/>
      <c r="M129" s="16"/>
      <c r="N129" s="16"/>
      <c r="O129" s="16"/>
      <c r="P129" s="16"/>
      <c r="Q129" s="16"/>
      <c r="R129" s="16"/>
    </row>
    <row r="130" spans="1:18" s="12" customFormat="1" x14ac:dyDescent="0.25">
      <c r="A130" s="16"/>
      <c r="B130" s="16"/>
      <c r="C130" s="16"/>
      <c r="D130" s="16"/>
      <c r="E130" s="16"/>
      <c r="F130" s="16"/>
      <c r="G130" s="16"/>
      <c r="H130" s="16"/>
      <c r="I130" s="16"/>
      <c r="J130" s="16"/>
      <c r="K130" s="20"/>
      <c r="L130" s="16"/>
      <c r="M130" s="16"/>
      <c r="N130" s="16"/>
      <c r="O130" s="16"/>
      <c r="P130" s="16"/>
      <c r="Q130" s="16"/>
      <c r="R130" s="16"/>
    </row>
    <row r="131" spans="1:18" s="12" customFormat="1" x14ac:dyDescent="0.25">
      <c r="A131" s="16"/>
      <c r="B131" s="16"/>
      <c r="C131" s="16"/>
      <c r="D131" s="16"/>
      <c r="E131" s="16"/>
      <c r="F131" s="16"/>
      <c r="G131" s="16"/>
      <c r="H131" s="16"/>
      <c r="I131" s="16"/>
      <c r="J131" s="16"/>
      <c r="K131" s="20"/>
      <c r="L131" s="16"/>
      <c r="M131" s="16"/>
      <c r="N131" s="16"/>
      <c r="O131" s="16"/>
      <c r="P131" s="16"/>
      <c r="Q131" s="16"/>
      <c r="R131" s="16"/>
    </row>
    <row r="132" spans="1:18" s="12" customFormat="1" x14ac:dyDescent="0.25">
      <c r="A132" s="16"/>
      <c r="B132" s="16"/>
      <c r="C132" s="16"/>
      <c r="D132" s="16"/>
      <c r="E132" s="16"/>
      <c r="F132" s="16"/>
      <c r="G132" s="16"/>
      <c r="H132" s="16"/>
      <c r="I132" s="16"/>
      <c r="J132" s="16"/>
      <c r="K132" s="20"/>
      <c r="L132" s="16"/>
      <c r="M132" s="16"/>
      <c r="N132" s="16"/>
      <c r="O132" s="16"/>
      <c r="P132" s="16"/>
      <c r="Q132" s="16"/>
      <c r="R132" s="16"/>
    </row>
    <row r="133" spans="1:18" s="12" customFormat="1" x14ac:dyDescent="0.25">
      <c r="A133" s="16"/>
      <c r="B133" s="16"/>
      <c r="C133" s="16"/>
      <c r="D133" s="16"/>
      <c r="E133" s="16"/>
      <c r="F133" s="16"/>
      <c r="G133" s="16"/>
      <c r="H133" s="16"/>
      <c r="I133" s="16"/>
      <c r="J133" s="16"/>
      <c r="K133" s="20"/>
      <c r="L133" s="16"/>
      <c r="M133" s="16"/>
      <c r="N133" s="16"/>
      <c r="O133" s="16"/>
      <c r="P133" s="16"/>
      <c r="Q133" s="16"/>
      <c r="R133" s="16"/>
    </row>
    <row r="134" spans="1:18" s="12" customFormat="1" x14ac:dyDescent="0.25">
      <c r="A134" s="16"/>
      <c r="B134" s="16"/>
      <c r="C134" s="16"/>
      <c r="D134" s="16"/>
      <c r="E134" s="16"/>
      <c r="F134" s="16"/>
      <c r="G134" s="16"/>
      <c r="H134" s="16"/>
      <c r="I134" s="16"/>
      <c r="J134" s="16"/>
      <c r="K134" s="20"/>
      <c r="L134" s="16"/>
      <c r="M134" s="16"/>
      <c r="N134" s="16"/>
      <c r="O134" s="16"/>
      <c r="P134" s="16"/>
      <c r="Q134" s="16"/>
      <c r="R134" s="16"/>
    </row>
    <row r="135" spans="1:18" s="12" customFormat="1" x14ac:dyDescent="0.25">
      <c r="A135" s="16"/>
      <c r="B135" s="16"/>
      <c r="C135" s="16"/>
      <c r="D135" s="16"/>
      <c r="E135" s="16"/>
      <c r="F135" s="16"/>
      <c r="G135" s="16"/>
      <c r="H135" s="16"/>
      <c r="I135" s="16"/>
      <c r="J135" s="16"/>
      <c r="K135" s="20"/>
      <c r="L135" s="16"/>
      <c r="M135" s="16"/>
      <c r="N135" s="16"/>
      <c r="O135" s="16"/>
      <c r="P135" s="16"/>
      <c r="Q135" s="16"/>
      <c r="R135" s="16"/>
    </row>
    <row r="136" spans="1:18" s="12" customFormat="1" x14ac:dyDescent="0.25">
      <c r="A136" s="16"/>
      <c r="B136" s="16"/>
      <c r="C136" s="16"/>
      <c r="D136" s="16"/>
      <c r="E136" s="16"/>
      <c r="F136" s="16"/>
      <c r="G136" s="16"/>
      <c r="H136" s="16"/>
      <c r="I136" s="16"/>
      <c r="J136" s="16"/>
      <c r="K136" s="20"/>
      <c r="L136" s="16"/>
      <c r="M136" s="16"/>
      <c r="N136" s="16"/>
      <c r="O136" s="16"/>
      <c r="P136" s="16"/>
      <c r="Q136" s="16"/>
      <c r="R136" s="16"/>
    </row>
    <row r="137" spans="1:18" s="12" customFormat="1" x14ac:dyDescent="0.25">
      <c r="A137" s="16"/>
      <c r="B137" s="16"/>
      <c r="C137" s="16"/>
      <c r="D137" s="16"/>
      <c r="E137" s="16"/>
      <c r="F137" s="16"/>
      <c r="G137" s="16"/>
      <c r="H137" s="16"/>
      <c r="I137" s="16"/>
      <c r="J137" s="16"/>
      <c r="K137" s="20"/>
      <c r="L137" s="16"/>
      <c r="M137" s="16"/>
      <c r="N137" s="16"/>
      <c r="O137" s="16"/>
      <c r="P137" s="16"/>
      <c r="Q137" s="16"/>
      <c r="R137" s="16"/>
    </row>
    <row r="138" spans="1:18" s="12" customFormat="1" x14ac:dyDescent="0.25">
      <c r="A138" s="16"/>
      <c r="B138" s="16"/>
      <c r="C138" s="16"/>
      <c r="D138" s="16"/>
      <c r="E138" s="16"/>
      <c r="F138" s="16"/>
      <c r="G138" s="16"/>
      <c r="H138" s="16"/>
      <c r="I138" s="16"/>
      <c r="J138" s="16"/>
      <c r="K138" s="20"/>
      <c r="L138" s="16"/>
      <c r="M138" s="16"/>
      <c r="N138" s="16"/>
      <c r="O138" s="16"/>
      <c r="P138" s="16"/>
      <c r="Q138" s="16"/>
      <c r="R138" s="16"/>
    </row>
    <row r="139" spans="1:18" s="12" customFormat="1" x14ac:dyDescent="0.25">
      <c r="A139" s="16"/>
      <c r="B139" s="16"/>
      <c r="C139" s="16"/>
      <c r="D139" s="16"/>
      <c r="E139" s="16"/>
      <c r="F139" s="16"/>
      <c r="G139" s="16"/>
      <c r="H139" s="16"/>
      <c r="I139" s="16"/>
      <c r="J139" s="16"/>
      <c r="K139" s="20"/>
      <c r="L139" s="16"/>
      <c r="M139" s="16"/>
      <c r="N139" s="16"/>
      <c r="O139" s="16"/>
      <c r="P139" s="16"/>
      <c r="Q139" s="16"/>
      <c r="R139" s="16"/>
    </row>
    <row r="140" spans="1:18" s="12" customFormat="1" x14ac:dyDescent="0.25">
      <c r="A140" s="16"/>
      <c r="B140" s="16"/>
      <c r="C140" s="16"/>
      <c r="D140" s="16"/>
      <c r="E140" s="16"/>
      <c r="F140" s="16"/>
      <c r="G140" s="16"/>
      <c r="H140" s="16"/>
      <c r="I140" s="16"/>
      <c r="J140" s="16"/>
      <c r="K140" s="20"/>
      <c r="L140" s="16"/>
      <c r="M140" s="16"/>
      <c r="N140" s="16"/>
      <c r="O140" s="16"/>
      <c r="P140" s="16"/>
      <c r="Q140" s="16"/>
      <c r="R140" s="16"/>
    </row>
    <row r="141" spans="1:18" s="12" customFormat="1" x14ac:dyDescent="0.25">
      <c r="A141" s="16"/>
      <c r="B141" s="16"/>
      <c r="C141" s="16"/>
      <c r="D141" s="16"/>
      <c r="E141" s="16"/>
      <c r="F141" s="16"/>
      <c r="G141" s="16"/>
      <c r="H141" s="16"/>
      <c r="I141" s="16"/>
      <c r="J141" s="16"/>
      <c r="K141" s="20"/>
      <c r="L141" s="16"/>
      <c r="M141" s="16"/>
      <c r="N141" s="16"/>
      <c r="O141" s="16"/>
      <c r="P141" s="16"/>
      <c r="Q141" s="16"/>
      <c r="R141" s="16"/>
    </row>
    <row r="142" spans="1:18" s="12" customFormat="1" x14ac:dyDescent="0.25">
      <c r="A142" s="16"/>
      <c r="B142" s="16"/>
      <c r="C142" s="16"/>
      <c r="D142" s="16"/>
      <c r="E142" s="16"/>
      <c r="F142" s="16"/>
      <c r="G142" s="16"/>
      <c r="H142" s="16"/>
      <c r="I142" s="16"/>
      <c r="J142" s="16"/>
      <c r="K142" s="20"/>
      <c r="L142" s="16"/>
      <c r="M142" s="16"/>
      <c r="N142" s="16"/>
      <c r="O142" s="16"/>
      <c r="P142" s="16"/>
      <c r="Q142" s="16"/>
      <c r="R142" s="16"/>
    </row>
    <row r="143" spans="1:18" s="12" customFormat="1" x14ac:dyDescent="0.25">
      <c r="A143" s="16"/>
      <c r="B143" s="16"/>
      <c r="C143" s="16"/>
      <c r="D143" s="16"/>
      <c r="E143" s="16"/>
      <c r="F143" s="16"/>
      <c r="G143" s="16"/>
      <c r="H143" s="16"/>
      <c r="I143" s="16"/>
      <c r="J143" s="16"/>
      <c r="K143" s="20"/>
      <c r="L143" s="16"/>
      <c r="M143" s="16"/>
      <c r="N143" s="16"/>
      <c r="O143" s="16"/>
      <c r="P143" s="16"/>
      <c r="Q143" s="16"/>
      <c r="R143" s="16"/>
    </row>
    <row r="144" spans="1:18" s="12" customFormat="1" x14ac:dyDescent="0.25">
      <c r="A144" s="16"/>
      <c r="B144" s="16"/>
      <c r="C144" s="16"/>
      <c r="D144" s="16"/>
      <c r="E144" s="16"/>
      <c r="F144" s="16"/>
      <c r="G144" s="16"/>
      <c r="H144" s="16"/>
      <c r="I144" s="16"/>
      <c r="J144" s="16"/>
      <c r="K144" s="20"/>
      <c r="L144" s="16"/>
      <c r="M144" s="16"/>
      <c r="N144" s="16"/>
      <c r="O144" s="16"/>
      <c r="P144" s="16"/>
      <c r="Q144" s="16"/>
      <c r="R144" s="16"/>
    </row>
    <row r="145" spans="1:18" s="12" customFormat="1" x14ac:dyDescent="0.25">
      <c r="A145" s="16"/>
      <c r="B145" s="16"/>
      <c r="C145" s="16"/>
      <c r="D145" s="16"/>
      <c r="E145" s="16"/>
      <c r="F145" s="16"/>
      <c r="G145" s="16"/>
      <c r="H145" s="16"/>
      <c r="I145" s="16"/>
      <c r="J145" s="16"/>
      <c r="K145" s="20"/>
      <c r="L145" s="16"/>
      <c r="M145" s="16"/>
      <c r="N145" s="16"/>
      <c r="O145" s="16"/>
      <c r="P145" s="16"/>
      <c r="Q145" s="16"/>
      <c r="R145" s="16"/>
    </row>
    <row r="146" spans="1:18" s="12" customFormat="1" x14ac:dyDescent="0.25">
      <c r="A146" s="16"/>
      <c r="B146" s="16"/>
      <c r="C146" s="16"/>
      <c r="D146" s="16"/>
      <c r="E146" s="16"/>
      <c r="F146" s="16"/>
      <c r="G146" s="16"/>
      <c r="H146" s="16"/>
      <c r="I146" s="16"/>
      <c r="J146" s="16"/>
      <c r="K146" s="20"/>
      <c r="L146" s="16"/>
      <c r="M146" s="16"/>
      <c r="N146" s="16"/>
      <c r="O146" s="16"/>
      <c r="P146" s="16"/>
      <c r="Q146" s="16"/>
      <c r="R146" s="16"/>
    </row>
    <row r="147" spans="1:18" s="12" customFormat="1" x14ac:dyDescent="0.25">
      <c r="A147" s="16"/>
      <c r="B147" s="16"/>
      <c r="C147" s="16"/>
      <c r="D147" s="16"/>
      <c r="E147" s="16"/>
      <c r="F147" s="16"/>
      <c r="G147" s="16"/>
      <c r="H147" s="16"/>
      <c r="I147" s="16"/>
      <c r="J147" s="16"/>
      <c r="K147" s="20"/>
      <c r="L147" s="16"/>
      <c r="M147" s="16"/>
      <c r="N147" s="16"/>
      <c r="O147" s="16"/>
      <c r="P147" s="16"/>
      <c r="Q147" s="16"/>
      <c r="R147" s="16"/>
    </row>
    <row r="148" spans="1:18" s="12" customFormat="1" x14ac:dyDescent="0.25">
      <c r="A148" s="16"/>
      <c r="B148" s="16"/>
      <c r="C148" s="16"/>
      <c r="D148" s="16"/>
      <c r="E148" s="16"/>
      <c r="F148" s="16"/>
      <c r="G148" s="16"/>
      <c r="H148" s="16"/>
      <c r="I148" s="16"/>
      <c r="J148" s="16"/>
      <c r="K148" s="20"/>
      <c r="L148" s="16"/>
      <c r="M148" s="16"/>
      <c r="N148" s="16"/>
      <c r="O148" s="16"/>
      <c r="P148" s="16"/>
      <c r="Q148" s="16"/>
      <c r="R148" s="16"/>
    </row>
    <row r="149" spans="1:18" s="12" customFormat="1" x14ac:dyDescent="0.25">
      <c r="A149" s="16"/>
      <c r="B149" s="16"/>
      <c r="C149" s="16"/>
      <c r="D149" s="16"/>
      <c r="E149" s="16"/>
      <c r="F149" s="16"/>
      <c r="G149" s="16"/>
      <c r="H149" s="16"/>
      <c r="I149" s="16"/>
      <c r="J149" s="16"/>
      <c r="K149" s="20"/>
      <c r="L149" s="16"/>
      <c r="M149" s="16"/>
      <c r="N149" s="16"/>
      <c r="O149" s="16"/>
      <c r="P149" s="16"/>
      <c r="Q149" s="16"/>
      <c r="R149" s="16"/>
    </row>
    <row r="150" spans="1:18" s="12" customFormat="1" x14ac:dyDescent="0.25">
      <c r="A150" s="16"/>
      <c r="B150" s="16"/>
      <c r="C150" s="16"/>
      <c r="D150" s="16"/>
      <c r="E150" s="16"/>
      <c r="F150" s="16"/>
      <c r="G150" s="16"/>
      <c r="H150" s="16"/>
      <c r="I150" s="16"/>
      <c r="J150" s="16"/>
      <c r="K150" s="20"/>
      <c r="L150" s="16"/>
      <c r="M150" s="16"/>
      <c r="N150" s="16"/>
      <c r="O150" s="16"/>
      <c r="P150" s="16"/>
      <c r="Q150" s="16"/>
      <c r="R150" s="16"/>
    </row>
    <row r="151" spans="1:18" s="12" customFormat="1" x14ac:dyDescent="0.25">
      <c r="A151" s="16"/>
      <c r="B151" s="16"/>
      <c r="C151" s="16"/>
      <c r="D151" s="16"/>
      <c r="E151" s="16"/>
      <c r="F151" s="16"/>
      <c r="G151" s="16"/>
      <c r="H151" s="16"/>
      <c r="I151" s="16"/>
      <c r="J151" s="16"/>
      <c r="K151" s="20"/>
      <c r="L151" s="16"/>
      <c r="M151" s="16"/>
      <c r="N151" s="16"/>
      <c r="O151" s="16"/>
      <c r="P151" s="16"/>
      <c r="Q151" s="16"/>
      <c r="R151" s="16"/>
    </row>
    <row r="152" spans="1:18" s="12" customFormat="1" x14ac:dyDescent="0.25">
      <c r="A152" s="16"/>
      <c r="B152" s="16"/>
      <c r="C152" s="16"/>
      <c r="D152" s="16"/>
      <c r="E152" s="16"/>
      <c r="F152" s="16"/>
      <c r="G152" s="16"/>
      <c r="H152" s="16"/>
      <c r="I152" s="16"/>
      <c r="J152" s="16"/>
      <c r="K152" s="20"/>
      <c r="L152" s="16"/>
      <c r="M152" s="16"/>
      <c r="N152" s="16"/>
      <c r="O152" s="16"/>
      <c r="P152" s="16"/>
      <c r="Q152" s="16"/>
      <c r="R152" s="16"/>
    </row>
    <row r="153" spans="1:18" s="12" customFormat="1" x14ac:dyDescent="0.25">
      <c r="A153" s="16"/>
      <c r="B153" s="16"/>
      <c r="C153" s="16"/>
      <c r="D153" s="16"/>
      <c r="E153" s="16"/>
      <c r="F153" s="16"/>
      <c r="G153" s="16"/>
      <c r="H153" s="16"/>
      <c r="I153" s="16"/>
      <c r="J153" s="16"/>
      <c r="K153" s="20"/>
      <c r="L153" s="16"/>
      <c r="M153" s="16"/>
      <c r="N153" s="16"/>
      <c r="O153" s="16"/>
      <c r="P153" s="16"/>
      <c r="Q153" s="16"/>
      <c r="R153" s="16"/>
    </row>
    <row r="154" spans="1:18" s="12" customFormat="1" x14ac:dyDescent="0.25">
      <c r="A154" s="16"/>
      <c r="B154" s="16"/>
      <c r="C154" s="16"/>
      <c r="D154" s="16"/>
      <c r="E154" s="16"/>
      <c r="F154" s="16"/>
      <c r="G154" s="16"/>
      <c r="H154" s="16"/>
      <c r="I154" s="16"/>
      <c r="J154" s="16"/>
      <c r="K154" s="20"/>
      <c r="L154" s="16"/>
      <c r="M154" s="16"/>
      <c r="N154" s="16"/>
      <c r="O154" s="16"/>
      <c r="P154" s="16"/>
      <c r="Q154" s="16"/>
      <c r="R154" s="16"/>
    </row>
    <row r="155" spans="1:18" s="12" customFormat="1" x14ac:dyDescent="0.25">
      <c r="A155" s="16"/>
      <c r="B155" s="16"/>
      <c r="C155" s="16"/>
      <c r="D155" s="16"/>
      <c r="E155" s="16"/>
      <c r="F155" s="16"/>
      <c r="G155" s="16"/>
      <c r="H155" s="16"/>
      <c r="I155" s="16"/>
      <c r="J155" s="16"/>
      <c r="K155" s="20"/>
      <c r="L155" s="16"/>
      <c r="M155" s="16"/>
      <c r="N155" s="16"/>
      <c r="O155" s="16"/>
      <c r="P155" s="16"/>
      <c r="Q155" s="16"/>
      <c r="R155" s="16"/>
    </row>
    <row r="156" spans="1:18" s="12" customFormat="1" x14ac:dyDescent="0.25">
      <c r="A156" s="16"/>
      <c r="B156" s="16"/>
      <c r="C156" s="16"/>
      <c r="D156" s="16"/>
      <c r="E156" s="16"/>
      <c r="F156" s="16"/>
      <c r="G156" s="16"/>
      <c r="H156" s="16"/>
      <c r="I156" s="16"/>
      <c r="J156" s="16"/>
      <c r="K156" s="20"/>
      <c r="L156" s="16"/>
      <c r="M156" s="16"/>
      <c r="N156" s="16"/>
      <c r="O156" s="16"/>
      <c r="P156" s="16"/>
      <c r="Q156" s="16"/>
      <c r="R156" s="16"/>
    </row>
    <row r="157" spans="1:18" s="12" customFormat="1" x14ac:dyDescent="0.25">
      <c r="A157" s="16"/>
      <c r="B157" s="16"/>
      <c r="C157" s="16"/>
      <c r="D157" s="16"/>
      <c r="E157" s="16"/>
      <c r="F157" s="16"/>
      <c r="G157" s="16"/>
      <c r="H157" s="16"/>
      <c r="I157" s="16"/>
      <c r="J157" s="16"/>
      <c r="K157" s="20"/>
      <c r="L157" s="16"/>
      <c r="M157" s="16"/>
      <c r="N157" s="16"/>
      <c r="O157" s="16"/>
      <c r="P157" s="16"/>
      <c r="Q157" s="16"/>
      <c r="R157" s="16"/>
    </row>
    <row r="158" spans="1:18" s="12" customFormat="1" x14ac:dyDescent="0.25">
      <c r="A158" s="16"/>
      <c r="B158" s="16"/>
      <c r="C158" s="16"/>
      <c r="D158" s="16"/>
      <c r="E158" s="16"/>
      <c r="F158" s="16"/>
      <c r="G158" s="16"/>
      <c r="H158" s="16"/>
      <c r="I158" s="16"/>
      <c r="J158" s="16"/>
      <c r="K158" s="20"/>
      <c r="L158" s="16"/>
      <c r="M158" s="16"/>
      <c r="N158" s="16"/>
      <c r="O158" s="16"/>
      <c r="P158" s="16"/>
      <c r="Q158" s="16"/>
      <c r="R158" s="16"/>
    </row>
    <row r="159" spans="1:18" s="12" customFormat="1" x14ac:dyDescent="0.25">
      <c r="A159" s="16"/>
      <c r="B159" s="16"/>
      <c r="C159" s="16"/>
      <c r="D159" s="16"/>
      <c r="E159" s="16"/>
      <c r="F159" s="16"/>
      <c r="G159" s="16"/>
      <c r="H159" s="16"/>
      <c r="I159" s="16"/>
      <c r="J159" s="16"/>
      <c r="K159" s="20"/>
      <c r="L159" s="16"/>
      <c r="M159" s="16"/>
      <c r="N159" s="16"/>
      <c r="O159" s="16"/>
      <c r="P159" s="16"/>
      <c r="Q159" s="16"/>
      <c r="R159" s="16"/>
    </row>
    <row r="160" spans="1:18" s="12" customFormat="1" x14ac:dyDescent="0.25">
      <c r="A160" s="16"/>
      <c r="B160" s="16"/>
      <c r="C160" s="16"/>
      <c r="D160" s="16"/>
      <c r="E160" s="16"/>
      <c r="F160" s="16"/>
      <c r="G160" s="16"/>
      <c r="H160" s="16"/>
      <c r="I160" s="16"/>
      <c r="J160" s="16"/>
      <c r="K160" s="20"/>
      <c r="L160" s="16"/>
      <c r="M160" s="16"/>
      <c r="N160" s="16"/>
      <c r="O160" s="16"/>
      <c r="P160" s="16"/>
      <c r="Q160" s="16"/>
      <c r="R160" s="16"/>
    </row>
    <row r="161" spans="1:18" s="12" customFormat="1" x14ac:dyDescent="0.25">
      <c r="A161" s="16"/>
      <c r="B161" s="16"/>
      <c r="C161" s="16"/>
      <c r="D161" s="16"/>
      <c r="E161" s="16"/>
      <c r="F161" s="16"/>
      <c r="G161" s="16"/>
      <c r="H161" s="16"/>
      <c r="I161" s="16"/>
      <c r="J161" s="16"/>
      <c r="K161" s="20"/>
      <c r="L161" s="16"/>
      <c r="M161" s="16"/>
      <c r="N161" s="16"/>
      <c r="O161" s="16"/>
      <c r="P161" s="16"/>
      <c r="Q161" s="16"/>
      <c r="R161" s="16"/>
    </row>
    <row r="162" spans="1:18" s="12" customFormat="1" x14ac:dyDescent="0.25">
      <c r="A162" s="16"/>
      <c r="B162" s="16"/>
      <c r="C162" s="16"/>
      <c r="D162" s="16"/>
      <c r="E162" s="16"/>
      <c r="F162" s="16"/>
      <c r="G162" s="16"/>
      <c r="H162" s="16"/>
      <c r="I162" s="16"/>
      <c r="J162" s="16"/>
      <c r="K162" s="20"/>
      <c r="L162" s="16"/>
      <c r="M162" s="16"/>
      <c r="N162" s="16"/>
      <c r="O162" s="16"/>
      <c r="P162" s="16"/>
      <c r="Q162" s="16"/>
      <c r="R162" s="16"/>
    </row>
    <row r="163" spans="1:18" s="12" customFormat="1" x14ac:dyDescent="0.25">
      <c r="A163" s="16"/>
      <c r="B163" s="16"/>
      <c r="C163" s="16"/>
      <c r="D163" s="16"/>
      <c r="E163" s="16"/>
      <c r="F163" s="16"/>
      <c r="G163" s="16"/>
      <c r="H163" s="16"/>
      <c r="I163" s="16"/>
      <c r="J163" s="16"/>
      <c r="K163" s="20"/>
      <c r="L163" s="16"/>
      <c r="M163" s="16"/>
      <c r="N163" s="16"/>
      <c r="O163" s="16"/>
      <c r="P163" s="16"/>
      <c r="Q163" s="16"/>
      <c r="R163" s="16"/>
    </row>
    <row r="164" spans="1:18" s="12" customFormat="1" x14ac:dyDescent="0.25">
      <c r="A164" s="16"/>
      <c r="B164" s="16"/>
      <c r="C164" s="16"/>
      <c r="D164" s="16"/>
      <c r="E164" s="16"/>
      <c r="F164" s="16"/>
      <c r="G164" s="16"/>
      <c r="H164" s="16"/>
      <c r="I164" s="16"/>
      <c r="J164" s="16"/>
      <c r="K164" s="20"/>
      <c r="L164" s="16"/>
      <c r="M164" s="16"/>
      <c r="N164" s="16"/>
      <c r="O164" s="16"/>
      <c r="P164" s="16"/>
      <c r="Q164" s="16"/>
      <c r="R164" s="16"/>
    </row>
    <row r="165" spans="1:18" s="12" customFormat="1" x14ac:dyDescent="0.25">
      <c r="A165" s="16"/>
      <c r="B165" s="16"/>
      <c r="C165" s="16"/>
      <c r="D165" s="16"/>
      <c r="E165" s="16"/>
      <c r="F165" s="16"/>
      <c r="G165" s="16"/>
      <c r="H165" s="16"/>
      <c r="I165" s="16"/>
      <c r="J165" s="16"/>
      <c r="K165" s="20"/>
      <c r="L165" s="16"/>
      <c r="M165" s="16"/>
      <c r="N165" s="16"/>
      <c r="O165" s="16"/>
      <c r="P165" s="16"/>
      <c r="Q165" s="16"/>
      <c r="R165" s="16"/>
    </row>
    <row r="166" spans="1:18" s="12" customFormat="1" x14ac:dyDescent="0.25">
      <c r="A166" s="16"/>
      <c r="B166" s="16"/>
      <c r="C166" s="16"/>
      <c r="D166" s="16"/>
      <c r="E166" s="16"/>
      <c r="F166" s="16"/>
      <c r="G166" s="16"/>
      <c r="H166" s="16"/>
      <c r="I166" s="16"/>
      <c r="J166" s="16"/>
      <c r="K166" s="20"/>
      <c r="L166" s="16"/>
      <c r="M166" s="16"/>
      <c r="N166" s="16"/>
      <c r="O166" s="16"/>
      <c r="P166" s="16"/>
      <c r="Q166" s="16"/>
      <c r="R166" s="16"/>
    </row>
    <row r="167" spans="1:18" s="12" customFormat="1" x14ac:dyDescent="0.25">
      <c r="A167" s="16"/>
      <c r="B167" s="16"/>
      <c r="C167" s="16"/>
      <c r="D167" s="16"/>
      <c r="E167" s="16"/>
      <c r="F167" s="16"/>
      <c r="G167" s="16"/>
      <c r="H167" s="16"/>
      <c r="I167" s="16"/>
      <c r="J167" s="16"/>
      <c r="K167" s="20"/>
      <c r="L167" s="16"/>
      <c r="M167" s="16"/>
      <c r="N167" s="16"/>
      <c r="O167" s="16"/>
      <c r="P167" s="16"/>
      <c r="Q167" s="16"/>
      <c r="R167" s="16"/>
    </row>
    <row r="168" spans="1:18" s="12" customFormat="1" x14ac:dyDescent="0.25">
      <c r="A168" s="16"/>
      <c r="B168" s="16"/>
      <c r="C168" s="16"/>
      <c r="D168" s="16"/>
      <c r="E168" s="16"/>
      <c r="F168" s="16"/>
      <c r="G168" s="16"/>
      <c r="H168" s="16"/>
      <c r="I168" s="16"/>
      <c r="J168" s="16"/>
      <c r="K168" s="20"/>
      <c r="L168" s="16"/>
      <c r="M168" s="16"/>
      <c r="N168" s="16"/>
      <c r="O168" s="16"/>
      <c r="P168" s="16"/>
      <c r="Q168" s="16"/>
      <c r="R168" s="16"/>
    </row>
    <row r="169" spans="1:18" s="12" customFormat="1" x14ac:dyDescent="0.25">
      <c r="A169" s="16"/>
      <c r="B169" s="16"/>
      <c r="C169" s="16"/>
      <c r="D169" s="16"/>
      <c r="E169" s="16"/>
      <c r="F169" s="16"/>
      <c r="G169" s="16"/>
      <c r="H169" s="16"/>
      <c r="I169" s="16"/>
      <c r="J169" s="16"/>
      <c r="K169" s="20"/>
      <c r="L169" s="16"/>
      <c r="M169" s="16"/>
      <c r="N169" s="16"/>
      <c r="O169" s="16"/>
      <c r="P169" s="16"/>
      <c r="Q169" s="16"/>
      <c r="R169" s="16"/>
    </row>
    <row r="170" spans="1:18" s="12" customFormat="1" x14ac:dyDescent="0.25">
      <c r="A170" s="16"/>
      <c r="B170" s="16"/>
      <c r="C170" s="16"/>
      <c r="D170" s="16"/>
      <c r="E170" s="16"/>
      <c r="F170" s="16"/>
      <c r="G170" s="16"/>
      <c r="H170" s="16"/>
      <c r="I170" s="16"/>
      <c r="J170" s="16"/>
      <c r="K170" s="20"/>
      <c r="L170" s="16"/>
      <c r="M170" s="16"/>
      <c r="N170" s="16"/>
      <c r="O170" s="16"/>
      <c r="P170" s="16"/>
      <c r="Q170" s="16"/>
      <c r="R170" s="16"/>
    </row>
    <row r="171" spans="1:18" s="12" customFormat="1" x14ac:dyDescent="0.25">
      <c r="A171" s="16"/>
      <c r="B171" s="16"/>
      <c r="C171" s="16"/>
      <c r="D171" s="16"/>
      <c r="E171" s="16"/>
      <c r="F171" s="16"/>
      <c r="G171" s="16"/>
      <c r="H171" s="16"/>
      <c r="I171" s="16"/>
      <c r="J171" s="16"/>
      <c r="K171" s="20"/>
      <c r="L171" s="16"/>
      <c r="M171" s="16"/>
      <c r="N171" s="16"/>
      <c r="O171" s="16"/>
      <c r="P171" s="16"/>
      <c r="Q171" s="16"/>
      <c r="R171" s="16"/>
    </row>
    <row r="172" spans="1:18" s="12" customFormat="1" x14ac:dyDescent="0.25">
      <c r="A172" s="16"/>
      <c r="B172" s="16"/>
      <c r="C172" s="16"/>
      <c r="D172" s="16"/>
      <c r="E172" s="16"/>
      <c r="F172" s="16"/>
      <c r="G172" s="16"/>
      <c r="H172" s="16"/>
      <c r="I172" s="16"/>
      <c r="J172" s="16"/>
      <c r="K172" s="20"/>
      <c r="L172" s="16"/>
      <c r="M172" s="16"/>
      <c r="N172" s="16"/>
      <c r="O172" s="16"/>
      <c r="P172" s="16"/>
      <c r="Q172" s="16"/>
      <c r="R172" s="16"/>
    </row>
    <row r="173" spans="1:18" s="12" customFormat="1" x14ac:dyDescent="0.25">
      <c r="A173" s="16"/>
      <c r="B173" s="16"/>
      <c r="C173" s="16"/>
      <c r="D173" s="16"/>
      <c r="E173" s="16"/>
      <c r="F173" s="16"/>
      <c r="G173" s="16"/>
      <c r="H173" s="16"/>
      <c r="I173" s="16"/>
      <c r="J173" s="16"/>
      <c r="K173" s="20"/>
      <c r="L173" s="16"/>
      <c r="M173" s="16"/>
      <c r="N173" s="16"/>
      <c r="O173" s="16"/>
      <c r="P173" s="16"/>
      <c r="Q173" s="16"/>
      <c r="R173" s="16"/>
    </row>
    <row r="174" spans="1:18" s="12" customFormat="1" x14ac:dyDescent="0.25">
      <c r="A174" s="16"/>
      <c r="B174" s="16"/>
      <c r="C174" s="16"/>
      <c r="D174" s="16"/>
      <c r="E174" s="16"/>
      <c r="F174" s="16"/>
      <c r="G174" s="16"/>
      <c r="H174" s="16"/>
      <c r="I174" s="16"/>
      <c r="J174" s="16"/>
      <c r="K174" s="20"/>
      <c r="L174" s="16"/>
      <c r="M174" s="16"/>
      <c r="N174" s="16"/>
      <c r="O174" s="16"/>
      <c r="P174" s="16"/>
      <c r="Q174" s="16"/>
      <c r="R174" s="16"/>
    </row>
    <row r="175" spans="1:18" s="12" customFormat="1" x14ac:dyDescent="0.25">
      <c r="A175" s="16"/>
      <c r="B175" s="16"/>
      <c r="C175" s="16"/>
      <c r="D175" s="16"/>
      <c r="E175" s="16"/>
      <c r="F175" s="16"/>
      <c r="G175" s="16"/>
      <c r="H175" s="16"/>
      <c r="I175" s="16"/>
      <c r="J175" s="16"/>
      <c r="K175" s="20"/>
      <c r="L175" s="16"/>
      <c r="M175" s="16"/>
      <c r="N175" s="16"/>
      <c r="O175" s="16"/>
      <c r="P175" s="16"/>
      <c r="Q175" s="16"/>
      <c r="R175" s="16"/>
    </row>
    <row r="176" spans="1:18" s="12" customFormat="1" x14ac:dyDescent="0.25">
      <c r="A176" s="16"/>
      <c r="B176" s="16"/>
      <c r="C176" s="16"/>
      <c r="D176" s="16"/>
      <c r="E176" s="16"/>
      <c r="F176" s="16"/>
      <c r="G176" s="16"/>
      <c r="H176" s="16"/>
      <c r="I176" s="16"/>
      <c r="J176" s="16"/>
      <c r="K176" s="20"/>
      <c r="L176" s="16"/>
      <c r="M176" s="16"/>
      <c r="N176" s="16"/>
      <c r="O176" s="16"/>
      <c r="P176" s="16"/>
      <c r="Q176" s="16"/>
      <c r="R176" s="16"/>
    </row>
    <row r="177" spans="1:18" s="12" customFormat="1" x14ac:dyDescent="0.25">
      <c r="A177" s="16"/>
      <c r="B177" s="16"/>
      <c r="C177" s="16"/>
      <c r="D177" s="16"/>
      <c r="E177" s="16"/>
      <c r="F177" s="16"/>
      <c r="G177" s="16"/>
      <c r="H177" s="16"/>
      <c r="I177" s="16"/>
      <c r="J177" s="16"/>
      <c r="K177" s="20"/>
      <c r="L177" s="16"/>
      <c r="M177" s="16"/>
      <c r="N177" s="16"/>
      <c r="O177" s="16"/>
      <c r="P177" s="16"/>
      <c r="Q177" s="16"/>
      <c r="R177" s="16"/>
    </row>
    <row r="178" spans="1:18" s="12" customFormat="1" x14ac:dyDescent="0.25">
      <c r="A178" s="16"/>
      <c r="B178" s="16"/>
      <c r="C178" s="16"/>
      <c r="D178" s="16"/>
      <c r="E178" s="16"/>
      <c r="F178" s="16"/>
      <c r="G178" s="16"/>
      <c r="H178" s="16"/>
      <c r="I178" s="16"/>
      <c r="J178" s="16"/>
      <c r="K178" s="20"/>
      <c r="L178" s="16"/>
      <c r="M178" s="16"/>
      <c r="N178" s="16"/>
      <c r="O178" s="16"/>
      <c r="P178" s="16"/>
      <c r="Q178" s="16"/>
      <c r="R178" s="16"/>
    </row>
    <row r="179" spans="1:18" s="12" customFormat="1" x14ac:dyDescent="0.25">
      <c r="A179" s="16"/>
      <c r="B179" s="16"/>
      <c r="C179" s="16"/>
      <c r="D179" s="16"/>
      <c r="E179" s="16"/>
      <c r="F179" s="16"/>
      <c r="G179" s="16"/>
      <c r="H179" s="16"/>
      <c r="I179" s="16"/>
      <c r="J179" s="16"/>
      <c r="K179" s="20"/>
      <c r="L179" s="16"/>
      <c r="M179" s="16"/>
      <c r="N179" s="16"/>
      <c r="O179" s="16"/>
      <c r="P179" s="16"/>
      <c r="Q179" s="16"/>
      <c r="R179" s="16"/>
    </row>
    <row r="180" spans="1:18" s="12" customFormat="1" x14ac:dyDescent="0.25">
      <c r="A180" s="16"/>
      <c r="B180" s="16"/>
      <c r="C180" s="16"/>
      <c r="D180" s="16"/>
      <c r="E180" s="16"/>
      <c r="F180" s="16"/>
      <c r="G180" s="16"/>
      <c r="H180" s="16"/>
      <c r="I180" s="16"/>
      <c r="J180" s="16"/>
      <c r="K180" s="20"/>
      <c r="L180" s="16"/>
      <c r="M180" s="16"/>
      <c r="N180" s="16"/>
      <c r="O180" s="16"/>
      <c r="P180" s="16"/>
      <c r="Q180" s="16"/>
      <c r="R180" s="16"/>
    </row>
    <row r="181" spans="1:18" s="12" customFormat="1" x14ac:dyDescent="0.25">
      <c r="A181" s="16"/>
      <c r="B181" s="16"/>
      <c r="C181" s="16"/>
      <c r="D181" s="16"/>
      <c r="E181" s="16"/>
      <c r="F181" s="16"/>
      <c r="G181" s="16"/>
      <c r="H181" s="16"/>
      <c r="I181" s="16"/>
      <c r="J181" s="16"/>
      <c r="K181" s="20"/>
      <c r="L181" s="16"/>
      <c r="M181" s="16"/>
      <c r="N181" s="16"/>
      <c r="O181" s="16"/>
      <c r="P181" s="16"/>
      <c r="Q181" s="16"/>
      <c r="R181" s="16"/>
    </row>
    <row r="182" spans="1:18" s="12" customFormat="1" x14ac:dyDescent="0.25">
      <c r="A182" s="16"/>
      <c r="B182" s="16"/>
      <c r="C182" s="16"/>
      <c r="D182" s="16"/>
      <c r="E182" s="16"/>
      <c r="F182" s="16"/>
      <c r="G182" s="16"/>
      <c r="H182" s="16"/>
      <c r="I182" s="16"/>
      <c r="J182" s="16"/>
      <c r="K182" s="20"/>
      <c r="L182" s="16"/>
      <c r="M182" s="16"/>
      <c r="N182" s="16"/>
      <c r="O182" s="16"/>
      <c r="P182" s="16"/>
      <c r="Q182" s="16"/>
      <c r="R182" s="16"/>
    </row>
    <row r="183" spans="1:18" s="12" customFormat="1" x14ac:dyDescent="0.25">
      <c r="A183" s="16"/>
      <c r="B183" s="16"/>
      <c r="C183" s="16"/>
      <c r="D183" s="16"/>
      <c r="E183" s="16"/>
      <c r="F183" s="16"/>
      <c r="G183" s="16"/>
      <c r="H183" s="16"/>
      <c r="I183" s="16"/>
      <c r="J183" s="16"/>
      <c r="K183" s="20"/>
      <c r="L183" s="16"/>
      <c r="M183" s="16"/>
      <c r="N183" s="16"/>
      <c r="O183" s="16"/>
      <c r="P183" s="16"/>
      <c r="Q183" s="16"/>
      <c r="R183" s="16"/>
    </row>
    <row r="184" spans="1:18" s="12" customFormat="1" x14ac:dyDescent="0.25">
      <c r="A184" s="16"/>
      <c r="B184" s="16"/>
      <c r="C184" s="16"/>
      <c r="D184" s="16"/>
      <c r="E184" s="16"/>
      <c r="F184" s="16"/>
      <c r="G184" s="16"/>
      <c r="H184" s="16"/>
      <c r="I184" s="16"/>
      <c r="J184" s="16"/>
      <c r="K184" s="20"/>
      <c r="L184" s="16"/>
      <c r="M184" s="16"/>
      <c r="N184" s="16"/>
      <c r="O184" s="16"/>
      <c r="P184" s="16"/>
      <c r="Q184" s="16"/>
      <c r="R184" s="16"/>
    </row>
    <row r="185" spans="1:18" s="12" customFormat="1" x14ac:dyDescent="0.25">
      <c r="A185" s="16"/>
      <c r="B185" s="16"/>
      <c r="C185" s="16"/>
      <c r="D185" s="16"/>
      <c r="E185" s="16"/>
      <c r="F185" s="16"/>
      <c r="G185" s="16"/>
      <c r="H185" s="16"/>
      <c r="I185" s="16"/>
      <c r="J185" s="16"/>
      <c r="K185" s="20"/>
      <c r="L185" s="16"/>
      <c r="M185" s="16"/>
      <c r="N185" s="16"/>
      <c r="O185" s="16"/>
      <c r="P185" s="16"/>
      <c r="Q185" s="16"/>
      <c r="R185" s="16"/>
    </row>
    <row r="186" spans="1:18" s="12" customFormat="1" x14ac:dyDescent="0.25">
      <c r="A186" s="16"/>
      <c r="B186" s="16"/>
      <c r="C186" s="16"/>
      <c r="D186" s="16"/>
      <c r="E186" s="16"/>
      <c r="F186" s="16"/>
      <c r="G186" s="16"/>
      <c r="H186" s="16"/>
      <c r="I186" s="16"/>
      <c r="J186" s="16"/>
      <c r="K186" s="20"/>
      <c r="L186" s="16"/>
      <c r="M186" s="16"/>
      <c r="N186" s="16"/>
      <c r="O186" s="16"/>
      <c r="P186" s="16"/>
      <c r="Q186" s="16"/>
      <c r="R186" s="16"/>
    </row>
    <row r="187" spans="1:18" s="12" customFormat="1" x14ac:dyDescent="0.25">
      <c r="A187" s="16"/>
      <c r="B187" s="16"/>
      <c r="C187" s="16"/>
      <c r="D187" s="16"/>
      <c r="E187" s="16"/>
      <c r="F187" s="16"/>
      <c r="G187" s="16"/>
      <c r="H187" s="16"/>
      <c r="I187" s="16"/>
      <c r="J187" s="16"/>
      <c r="K187" s="20"/>
      <c r="L187" s="16"/>
      <c r="M187" s="16"/>
      <c r="N187" s="16"/>
      <c r="O187" s="16"/>
      <c r="P187" s="16"/>
      <c r="Q187" s="16"/>
      <c r="R187" s="16"/>
    </row>
    <row r="188" spans="1:18" s="12" customFormat="1" x14ac:dyDescent="0.25">
      <c r="A188" s="16"/>
      <c r="B188" s="16"/>
      <c r="C188" s="16"/>
      <c r="D188" s="16"/>
      <c r="E188" s="16"/>
      <c r="F188" s="16"/>
      <c r="G188" s="16"/>
      <c r="H188" s="16"/>
      <c r="I188" s="16"/>
      <c r="J188" s="16"/>
      <c r="K188" s="20"/>
      <c r="L188" s="16"/>
      <c r="M188" s="16"/>
      <c r="N188" s="16"/>
      <c r="O188" s="16"/>
      <c r="P188" s="16"/>
      <c r="Q188" s="16"/>
      <c r="R188" s="16"/>
    </row>
    <row r="189" spans="1:18" s="12" customFormat="1" x14ac:dyDescent="0.25">
      <c r="A189" s="16"/>
      <c r="B189" s="16"/>
      <c r="C189" s="16"/>
      <c r="D189" s="16"/>
      <c r="E189" s="16"/>
      <c r="F189" s="16"/>
      <c r="G189" s="16"/>
      <c r="H189" s="16"/>
      <c r="I189" s="16"/>
      <c r="J189" s="16"/>
      <c r="K189" s="20"/>
      <c r="L189" s="16"/>
      <c r="M189" s="16"/>
      <c r="N189" s="16"/>
      <c r="O189" s="16"/>
      <c r="P189" s="16"/>
      <c r="Q189" s="16"/>
      <c r="R189" s="16"/>
    </row>
    <row r="190" spans="1:18" s="12" customFormat="1" x14ac:dyDescent="0.25">
      <c r="A190" s="16"/>
      <c r="B190" s="16"/>
      <c r="C190" s="16"/>
      <c r="D190" s="16"/>
      <c r="E190" s="16"/>
      <c r="F190" s="16"/>
      <c r="G190" s="16"/>
      <c r="H190" s="16"/>
      <c r="I190" s="16"/>
      <c r="J190" s="16"/>
      <c r="K190" s="20"/>
      <c r="L190" s="16"/>
      <c r="M190" s="16"/>
      <c r="N190" s="16"/>
      <c r="O190" s="16"/>
      <c r="P190" s="16"/>
      <c r="Q190" s="16"/>
      <c r="R190" s="16"/>
    </row>
    <row r="191" spans="1:18" s="12" customFormat="1" x14ac:dyDescent="0.25">
      <c r="A191" s="16"/>
      <c r="B191" s="16"/>
      <c r="C191" s="16"/>
      <c r="D191" s="16"/>
      <c r="E191" s="16"/>
      <c r="F191" s="16"/>
      <c r="G191" s="16"/>
      <c r="H191" s="16"/>
      <c r="I191" s="16"/>
      <c r="J191" s="16"/>
      <c r="K191" s="20"/>
      <c r="L191" s="16"/>
      <c r="M191" s="16"/>
      <c r="N191" s="16"/>
      <c r="O191" s="16"/>
      <c r="P191" s="16"/>
      <c r="Q191" s="16"/>
      <c r="R191" s="16"/>
    </row>
    <row r="192" spans="1:18" s="12" customFormat="1" x14ac:dyDescent="0.25">
      <c r="A192" s="16"/>
      <c r="B192" s="16"/>
      <c r="C192" s="16"/>
      <c r="D192" s="16"/>
      <c r="E192" s="16"/>
      <c r="F192" s="16"/>
      <c r="G192" s="16"/>
      <c r="H192" s="16"/>
      <c r="I192" s="16"/>
      <c r="J192" s="16"/>
      <c r="K192" s="20"/>
      <c r="L192" s="16"/>
      <c r="M192" s="16"/>
      <c r="N192" s="16"/>
      <c r="O192" s="16"/>
      <c r="P192" s="16"/>
      <c r="Q192" s="16"/>
      <c r="R192" s="16"/>
    </row>
    <row r="193" spans="1:18" s="12" customFormat="1" x14ac:dyDescent="0.25">
      <c r="A193" s="16"/>
      <c r="B193" s="16"/>
      <c r="C193" s="16"/>
      <c r="D193" s="16"/>
      <c r="E193" s="16"/>
      <c r="F193" s="16"/>
      <c r="G193" s="16"/>
      <c r="H193" s="16"/>
      <c r="I193" s="16"/>
      <c r="J193" s="16"/>
      <c r="K193" s="20"/>
      <c r="L193" s="16"/>
      <c r="M193" s="16"/>
      <c r="N193" s="16"/>
      <c r="O193" s="16"/>
      <c r="P193" s="16"/>
      <c r="Q193" s="16"/>
      <c r="R193" s="16"/>
    </row>
    <row r="194" spans="1:18" s="12" customFormat="1" x14ac:dyDescent="0.25">
      <c r="A194" s="16"/>
      <c r="B194" s="16"/>
      <c r="C194" s="16"/>
      <c r="D194" s="16"/>
      <c r="E194" s="16"/>
      <c r="F194" s="16"/>
      <c r="G194" s="16"/>
      <c r="H194" s="16"/>
      <c r="I194" s="16"/>
      <c r="J194" s="16"/>
      <c r="K194" s="20"/>
      <c r="L194" s="16"/>
      <c r="M194" s="16"/>
      <c r="N194" s="16"/>
      <c r="O194" s="16"/>
      <c r="P194" s="16"/>
      <c r="Q194" s="16"/>
      <c r="R194" s="16"/>
    </row>
    <row r="195" spans="1:18" s="12" customFormat="1" x14ac:dyDescent="0.25">
      <c r="A195" s="16"/>
      <c r="B195" s="16"/>
      <c r="C195" s="16"/>
      <c r="D195" s="16"/>
      <c r="E195" s="16"/>
      <c r="F195" s="16"/>
      <c r="G195" s="16"/>
      <c r="H195" s="16"/>
      <c r="I195" s="16"/>
      <c r="J195" s="16"/>
      <c r="K195" s="20"/>
      <c r="L195" s="16"/>
      <c r="M195" s="16"/>
      <c r="N195" s="16"/>
      <c r="O195" s="16"/>
      <c r="P195" s="16"/>
      <c r="Q195" s="16"/>
      <c r="R195" s="16"/>
    </row>
    <row r="196" spans="1:18" s="12" customFormat="1" x14ac:dyDescent="0.25">
      <c r="A196" s="16"/>
      <c r="B196" s="16"/>
      <c r="C196" s="16"/>
      <c r="D196" s="16"/>
      <c r="E196" s="16"/>
      <c r="F196" s="16"/>
      <c r="G196" s="16"/>
      <c r="H196" s="16"/>
      <c r="I196" s="16"/>
      <c r="J196" s="16"/>
      <c r="K196" s="20"/>
      <c r="L196" s="16"/>
      <c r="M196" s="16"/>
      <c r="N196" s="16"/>
      <c r="O196" s="16"/>
      <c r="P196" s="16"/>
      <c r="Q196" s="16"/>
      <c r="R196" s="16"/>
    </row>
    <row r="197" spans="1:18" s="12" customFormat="1" x14ac:dyDescent="0.25">
      <c r="A197" s="16"/>
      <c r="B197" s="16"/>
      <c r="C197" s="16"/>
      <c r="D197" s="16"/>
      <c r="E197" s="16"/>
      <c r="F197" s="16"/>
      <c r="G197" s="16"/>
      <c r="H197" s="16"/>
      <c r="I197" s="16"/>
      <c r="J197" s="16"/>
      <c r="K197" s="20"/>
      <c r="L197" s="16"/>
      <c r="M197" s="16"/>
      <c r="N197" s="16"/>
      <c r="O197" s="16"/>
      <c r="P197" s="16"/>
      <c r="Q197" s="16"/>
      <c r="R197" s="16"/>
    </row>
    <row r="198" spans="1:18" s="12" customFormat="1" x14ac:dyDescent="0.25">
      <c r="A198" s="16"/>
      <c r="B198" s="16"/>
      <c r="C198" s="16"/>
      <c r="D198" s="16"/>
      <c r="E198" s="16"/>
      <c r="F198" s="16"/>
      <c r="G198" s="16"/>
      <c r="H198" s="16"/>
      <c r="I198" s="16"/>
      <c r="J198" s="16"/>
      <c r="K198" s="20"/>
      <c r="L198" s="16"/>
      <c r="M198" s="16"/>
      <c r="N198" s="16"/>
      <c r="O198" s="16"/>
      <c r="P198" s="16"/>
      <c r="Q198" s="16"/>
      <c r="R198" s="16"/>
    </row>
    <row r="199" spans="1:18" s="12" customFormat="1" x14ac:dyDescent="0.25">
      <c r="A199" s="16"/>
      <c r="B199" s="16"/>
      <c r="C199" s="16"/>
      <c r="D199" s="16"/>
      <c r="E199" s="16"/>
      <c r="F199" s="16"/>
      <c r="G199" s="16"/>
      <c r="H199" s="16"/>
      <c r="I199" s="16"/>
      <c r="J199" s="16"/>
      <c r="K199" s="20"/>
      <c r="L199" s="16"/>
      <c r="M199" s="16"/>
      <c r="N199" s="16"/>
      <c r="O199" s="16"/>
      <c r="P199" s="16"/>
      <c r="Q199" s="16"/>
      <c r="R199" s="16"/>
    </row>
    <row r="200" spans="1:18" s="12" customFormat="1" x14ac:dyDescent="0.25">
      <c r="A200" s="16"/>
      <c r="B200" s="16"/>
      <c r="C200" s="16"/>
      <c r="D200" s="16"/>
      <c r="E200" s="16"/>
      <c r="F200" s="16"/>
      <c r="G200" s="16"/>
      <c r="H200" s="16"/>
      <c r="I200" s="16"/>
      <c r="J200" s="16"/>
      <c r="K200" s="20"/>
      <c r="L200" s="16"/>
      <c r="M200" s="16"/>
      <c r="N200" s="16"/>
      <c r="O200" s="16"/>
      <c r="P200" s="16"/>
      <c r="Q200" s="16"/>
      <c r="R200" s="16"/>
    </row>
    <row r="201" spans="1:18" s="12" customFormat="1" x14ac:dyDescent="0.25">
      <c r="A201" s="16"/>
      <c r="B201" s="16"/>
      <c r="C201" s="16"/>
      <c r="D201" s="16"/>
      <c r="E201" s="16"/>
      <c r="F201" s="16"/>
      <c r="G201" s="16"/>
      <c r="H201" s="16"/>
      <c r="I201" s="16"/>
      <c r="J201" s="16"/>
      <c r="K201" s="20"/>
      <c r="L201" s="16"/>
      <c r="M201" s="16"/>
      <c r="N201" s="16"/>
      <c r="O201" s="16"/>
      <c r="P201" s="16"/>
      <c r="Q201" s="16"/>
      <c r="R201" s="16"/>
    </row>
    <row r="202" spans="1:18" s="12" customFormat="1" x14ac:dyDescent="0.25">
      <c r="A202" s="16"/>
      <c r="B202" s="16"/>
      <c r="C202" s="16"/>
      <c r="D202" s="16"/>
      <c r="E202" s="16"/>
      <c r="F202" s="16"/>
      <c r="G202" s="16"/>
      <c r="H202" s="16"/>
      <c r="I202" s="16"/>
      <c r="J202" s="16"/>
      <c r="K202" s="20"/>
      <c r="L202" s="16"/>
      <c r="M202" s="16"/>
      <c r="N202" s="16"/>
      <c r="O202" s="16"/>
      <c r="P202" s="16"/>
      <c r="Q202" s="16"/>
      <c r="R202" s="16"/>
    </row>
    <row r="203" spans="1:18" s="12" customFormat="1" x14ac:dyDescent="0.25">
      <c r="A203" s="16"/>
      <c r="B203" s="16"/>
      <c r="C203" s="16"/>
      <c r="D203" s="16"/>
      <c r="E203" s="16"/>
      <c r="F203" s="16"/>
      <c r="G203" s="16"/>
      <c r="H203" s="16"/>
      <c r="I203" s="16"/>
      <c r="J203" s="16"/>
      <c r="K203" s="20"/>
      <c r="L203" s="16"/>
      <c r="M203" s="16"/>
      <c r="N203" s="16"/>
      <c r="O203" s="16"/>
      <c r="P203" s="16"/>
      <c r="Q203" s="16"/>
      <c r="R203" s="16"/>
    </row>
    <row r="204" spans="1:18" s="12" customFormat="1" x14ac:dyDescent="0.25">
      <c r="A204" s="16"/>
      <c r="B204" s="16"/>
      <c r="C204" s="16"/>
      <c r="D204" s="16"/>
      <c r="E204" s="16"/>
      <c r="F204" s="16"/>
      <c r="G204" s="16"/>
      <c r="H204" s="16"/>
      <c r="I204" s="16"/>
      <c r="J204" s="16"/>
      <c r="K204" s="20"/>
      <c r="L204" s="16"/>
      <c r="M204" s="16"/>
      <c r="N204" s="16"/>
      <c r="O204" s="16"/>
      <c r="P204" s="16"/>
      <c r="Q204" s="16"/>
      <c r="R204" s="16"/>
    </row>
    <row r="205" spans="1:18" s="12" customFormat="1" x14ac:dyDescent="0.25">
      <c r="A205" s="16"/>
      <c r="B205" s="16"/>
      <c r="C205" s="16"/>
      <c r="D205" s="16"/>
      <c r="E205" s="16"/>
      <c r="F205" s="16"/>
      <c r="G205" s="16"/>
      <c r="H205" s="16"/>
      <c r="I205" s="16"/>
      <c r="J205" s="16"/>
      <c r="K205" s="20"/>
      <c r="L205" s="16"/>
      <c r="M205" s="16"/>
      <c r="N205" s="16"/>
      <c r="O205" s="16"/>
      <c r="P205" s="16"/>
      <c r="Q205" s="16"/>
      <c r="R205" s="16"/>
    </row>
    <row r="206" spans="1:18" s="12" customFormat="1" x14ac:dyDescent="0.25">
      <c r="A206" s="16"/>
      <c r="B206" s="16"/>
      <c r="C206" s="16"/>
      <c r="D206" s="16"/>
      <c r="E206" s="16"/>
      <c r="F206" s="16"/>
      <c r="G206" s="16"/>
      <c r="H206" s="16"/>
      <c r="I206" s="16"/>
      <c r="J206" s="16"/>
      <c r="K206" s="20"/>
      <c r="L206" s="16"/>
      <c r="M206" s="16"/>
      <c r="N206" s="16"/>
      <c r="O206" s="16"/>
      <c r="P206" s="16"/>
      <c r="Q206" s="16"/>
      <c r="R206" s="16"/>
    </row>
    <row r="207" spans="1:18" s="12" customFormat="1" x14ac:dyDescent="0.25">
      <c r="A207" s="16"/>
      <c r="B207" s="16"/>
      <c r="C207" s="16"/>
      <c r="D207" s="16"/>
      <c r="E207" s="16"/>
      <c r="F207" s="16"/>
      <c r="G207" s="16"/>
      <c r="H207" s="16"/>
      <c r="I207" s="16"/>
      <c r="J207" s="16"/>
      <c r="K207" s="20"/>
      <c r="L207" s="16"/>
      <c r="M207" s="16"/>
      <c r="N207" s="16"/>
      <c r="O207" s="16"/>
      <c r="P207" s="16"/>
      <c r="Q207" s="16"/>
      <c r="R207" s="16"/>
    </row>
    <row r="208" spans="1:18" s="12" customFormat="1" x14ac:dyDescent="0.25">
      <c r="A208" s="16"/>
      <c r="B208" s="16"/>
      <c r="C208" s="16"/>
      <c r="D208" s="16"/>
      <c r="E208" s="16"/>
      <c r="F208" s="16"/>
      <c r="G208" s="16"/>
      <c r="H208" s="16"/>
      <c r="I208" s="16"/>
      <c r="J208" s="16"/>
      <c r="K208" s="20"/>
      <c r="L208" s="16"/>
      <c r="M208" s="16"/>
      <c r="N208" s="16"/>
      <c r="O208" s="16"/>
      <c r="P208" s="16"/>
      <c r="Q208" s="16"/>
      <c r="R208" s="16"/>
    </row>
    <row r="209" spans="1:18" s="12" customFormat="1" x14ac:dyDescent="0.25">
      <c r="A209" s="16"/>
      <c r="B209" s="16"/>
      <c r="C209" s="16"/>
      <c r="D209" s="16"/>
      <c r="E209" s="16"/>
      <c r="F209" s="16"/>
      <c r="G209" s="16"/>
      <c r="H209" s="16"/>
      <c r="I209" s="16"/>
      <c r="J209" s="16"/>
      <c r="K209" s="20"/>
      <c r="L209" s="16"/>
      <c r="M209" s="16"/>
      <c r="N209" s="16"/>
      <c r="O209" s="16"/>
      <c r="P209" s="16"/>
      <c r="Q209" s="16"/>
      <c r="R209" s="16"/>
    </row>
    <row r="210" spans="1:18" s="12" customFormat="1" x14ac:dyDescent="0.25">
      <c r="A210" s="16"/>
      <c r="B210" s="16"/>
      <c r="C210" s="16"/>
      <c r="D210" s="16"/>
      <c r="E210" s="16"/>
      <c r="F210" s="16"/>
      <c r="G210" s="16"/>
      <c r="H210" s="16"/>
      <c r="I210" s="16"/>
      <c r="J210" s="16"/>
      <c r="K210" s="20"/>
      <c r="L210" s="16"/>
      <c r="M210" s="16"/>
      <c r="N210" s="16"/>
      <c r="O210" s="16"/>
      <c r="P210" s="16"/>
      <c r="Q210" s="16"/>
      <c r="R210" s="16"/>
    </row>
    <row r="211" spans="1:18" s="12" customFormat="1" x14ac:dyDescent="0.25">
      <c r="A211" s="16"/>
      <c r="B211" s="16"/>
      <c r="C211" s="16"/>
      <c r="D211" s="16"/>
      <c r="E211" s="16"/>
      <c r="F211" s="16"/>
      <c r="G211" s="16"/>
      <c r="H211" s="16"/>
      <c r="I211" s="16"/>
      <c r="J211" s="16"/>
      <c r="K211" s="20"/>
      <c r="L211" s="16"/>
      <c r="M211" s="16"/>
      <c r="N211" s="16"/>
      <c r="O211" s="16"/>
      <c r="P211" s="16"/>
      <c r="Q211" s="16"/>
      <c r="R211" s="16"/>
    </row>
    <row r="212" spans="1:18" s="12" customFormat="1" x14ac:dyDescent="0.25">
      <c r="A212" s="16"/>
      <c r="B212" s="16"/>
      <c r="C212" s="16"/>
      <c r="D212" s="16"/>
      <c r="E212" s="16"/>
      <c r="F212" s="16"/>
      <c r="G212" s="16"/>
      <c r="H212" s="16"/>
      <c r="I212" s="16"/>
      <c r="J212" s="16"/>
      <c r="K212" s="20"/>
      <c r="L212" s="16"/>
      <c r="M212" s="16"/>
      <c r="N212" s="16"/>
      <c r="O212" s="16"/>
      <c r="P212" s="16"/>
      <c r="Q212" s="16"/>
      <c r="R212" s="16"/>
    </row>
    <row r="213" spans="1:18" s="12" customFormat="1" x14ac:dyDescent="0.25">
      <c r="A213" s="16"/>
      <c r="B213" s="16"/>
      <c r="C213" s="16"/>
      <c r="D213" s="16"/>
      <c r="E213" s="16"/>
      <c r="F213" s="16"/>
      <c r="G213" s="16"/>
      <c r="H213" s="16"/>
      <c r="I213" s="16"/>
      <c r="J213" s="16"/>
      <c r="K213" s="20"/>
      <c r="L213" s="16"/>
      <c r="M213" s="16"/>
      <c r="N213" s="16"/>
      <c r="O213" s="16"/>
      <c r="P213" s="16"/>
      <c r="Q213" s="16"/>
      <c r="R213" s="16"/>
    </row>
    <row r="214" spans="1:18" s="12" customFormat="1" x14ac:dyDescent="0.25">
      <c r="A214" s="16"/>
      <c r="B214" s="16"/>
      <c r="C214" s="16"/>
      <c r="D214" s="16"/>
      <c r="E214" s="16"/>
      <c r="F214" s="16"/>
      <c r="G214" s="16"/>
      <c r="H214" s="16"/>
      <c r="I214" s="16"/>
      <c r="J214" s="16"/>
      <c r="K214" s="20"/>
      <c r="L214" s="16"/>
      <c r="M214" s="16"/>
      <c r="N214" s="16"/>
      <c r="O214" s="16"/>
      <c r="P214" s="16"/>
      <c r="Q214" s="16"/>
      <c r="R214" s="16"/>
    </row>
    <row r="215" spans="1:18" s="12" customFormat="1" x14ac:dyDescent="0.25">
      <c r="A215" s="16"/>
      <c r="B215" s="16"/>
      <c r="C215" s="16"/>
      <c r="D215" s="16"/>
      <c r="E215" s="16"/>
      <c r="F215" s="16"/>
      <c r="G215" s="16"/>
      <c r="H215" s="16"/>
      <c r="I215" s="16"/>
      <c r="J215" s="16"/>
      <c r="K215" s="20"/>
      <c r="L215" s="16"/>
      <c r="M215" s="16"/>
      <c r="N215" s="16"/>
      <c r="O215" s="16"/>
      <c r="P215" s="16"/>
      <c r="Q215" s="16"/>
      <c r="R215" s="16"/>
    </row>
    <row r="216" spans="1:18" s="12" customFormat="1" x14ac:dyDescent="0.25">
      <c r="A216" s="16"/>
      <c r="B216" s="16"/>
      <c r="C216" s="16"/>
      <c r="D216" s="16"/>
      <c r="E216" s="16"/>
      <c r="F216" s="16"/>
      <c r="G216" s="16"/>
      <c r="H216" s="16"/>
      <c r="I216" s="16"/>
      <c r="J216" s="16"/>
      <c r="K216" s="20"/>
      <c r="L216" s="16"/>
      <c r="M216" s="16"/>
      <c r="N216" s="16"/>
      <c r="O216" s="16"/>
      <c r="P216" s="16"/>
      <c r="Q216" s="16"/>
      <c r="R216" s="16"/>
    </row>
    <row r="217" spans="1:18" s="12" customFormat="1" x14ac:dyDescent="0.25">
      <c r="A217" s="16"/>
      <c r="B217" s="16"/>
      <c r="C217" s="16"/>
      <c r="D217" s="16"/>
      <c r="E217" s="16"/>
      <c r="F217" s="16"/>
      <c r="G217" s="16"/>
      <c r="H217" s="16"/>
      <c r="I217" s="16"/>
      <c r="J217" s="16"/>
      <c r="K217" s="20"/>
      <c r="L217" s="16"/>
      <c r="M217" s="16"/>
      <c r="N217" s="16"/>
      <c r="O217" s="16"/>
      <c r="P217" s="16"/>
      <c r="Q217" s="16"/>
      <c r="R217" s="16"/>
    </row>
    <row r="218" spans="1:18" s="12" customFormat="1" x14ac:dyDescent="0.25">
      <c r="A218" s="16"/>
      <c r="B218" s="16"/>
      <c r="C218" s="16"/>
      <c r="D218" s="16"/>
      <c r="E218" s="16"/>
      <c r="F218" s="16"/>
      <c r="G218" s="16"/>
      <c r="H218" s="16"/>
      <c r="I218" s="16"/>
      <c r="J218" s="16"/>
      <c r="K218" s="20"/>
      <c r="L218" s="16"/>
      <c r="M218" s="16"/>
      <c r="N218" s="16"/>
      <c r="O218" s="16"/>
      <c r="P218" s="16"/>
      <c r="Q218" s="16"/>
      <c r="R218" s="16"/>
    </row>
    <row r="219" spans="1:18" s="12" customFormat="1" x14ac:dyDescent="0.25">
      <c r="A219" s="16"/>
      <c r="B219" s="16"/>
      <c r="C219" s="16"/>
      <c r="D219" s="16"/>
      <c r="E219" s="16"/>
      <c r="F219" s="16"/>
      <c r="G219" s="16"/>
      <c r="H219" s="16"/>
      <c r="I219" s="16"/>
      <c r="J219" s="16"/>
      <c r="K219" s="20"/>
      <c r="L219" s="16"/>
      <c r="M219" s="16"/>
      <c r="N219" s="16"/>
      <c r="O219" s="16"/>
      <c r="P219" s="16"/>
      <c r="Q219" s="16"/>
      <c r="R219" s="16"/>
    </row>
    <row r="220" spans="1:18" s="12" customFormat="1" x14ac:dyDescent="0.25">
      <c r="A220" s="16"/>
      <c r="B220" s="16"/>
      <c r="C220" s="16"/>
      <c r="D220" s="16"/>
      <c r="E220" s="16"/>
      <c r="F220" s="16"/>
      <c r="G220" s="16"/>
      <c r="H220" s="16"/>
      <c r="I220" s="16"/>
      <c r="J220" s="16"/>
      <c r="K220" s="20"/>
      <c r="L220" s="16"/>
      <c r="M220" s="16"/>
      <c r="N220" s="16"/>
      <c r="O220" s="16"/>
      <c r="P220" s="16"/>
      <c r="Q220" s="16"/>
      <c r="R220" s="16"/>
    </row>
    <row r="221" spans="1:18" s="12" customFormat="1" x14ac:dyDescent="0.25">
      <c r="A221" s="16"/>
      <c r="B221" s="16"/>
      <c r="C221" s="16"/>
      <c r="D221" s="16"/>
      <c r="E221" s="16"/>
      <c r="F221" s="16"/>
      <c r="G221" s="16"/>
      <c r="H221" s="16"/>
      <c r="I221" s="16"/>
      <c r="J221" s="16"/>
      <c r="K221" s="20"/>
      <c r="L221" s="16"/>
      <c r="M221" s="16"/>
      <c r="N221" s="16"/>
      <c r="O221" s="16"/>
      <c r="P221" s="16"/>
      <c r="Q221" s="16"/>
      <c r="R221" s="16"/>
    </row>
    <row r="222" spans="1:18" s="12" customFormat="1" x14ac:dyDescent="0.25">
      <c r="A222" s="16"/>
      <c r="B222" s="16"/>
      <c r="C222" s="16"/>
      <c r="D222" s="16"/>
      <c r="E222" s="16"/>
      <c r="F222" s="16"/>
      <c r="G222" s="16"/>
      <c r="H222" s="16"/>
      <c r="I222" s="16"/>
      <c r="J222" s="16"/>
      <c r="K222" s="20"/>
      <c r="L222" s="16"/>
      <c r="M222" s="16"/>
      <c r="N222" s="16"/>
      <c r="O222" s="16"/>
      <c r="P222" s="16"/>
      <c r="Q222" s="16"/>
      <c r="R222" s="16"/>
    </row>
    <row r="223" spans="1:18" s="12" customFormat="1" x14ac:dyDescent="0.25">
      <c r="A223" s="16"/>
      <c r="B223" s="16"/>
      <c r="C223" s="16"/>
      <c r="D223" s="16"/>
      <c r="E223" s="16"/>
      <c r="F223" s="16"/>
      <c r="G223" s="16"/>
      <c r="H223" s="16"/>
      <c r="I223" s="16"/>
      <c r="J223" s="16"/>
      <c r="K223" s="20"/>
      <c r="L223" s="16"/>
      <c r="M223" s="16"/>
      <c r="N223" s="16"/>
      <c r="O223" s="16"/>
      <c r="P223" s="16"/>
      <c r="Q223" s="16"/>
      <c r="R223" s="16"/>
    </row>
    <row r="224" spans="1:18" s="12" customFormat="1" x14ac:dyDescent="0.25">
      <c r="A224" s="16"/>
      <c r="B224" s="16"/>
      <c r="C224" s="16"/>
      <c r="D224" s="16"/>
      <c r="E224" s="16"/>
      <c r="F224" s="16"/>
      <c r="G224" s="16"/>
      <c r="H224" s="16"/>
      <c r="I224" s="16"/>
      <c r="J224" s="16"/>
      <c r="K224" s="20"/>
      <c r="L224" s="16"/>
      <c r="M224" s="16"/>
      <c r="N224" s="16"/>
      <c r="O224" s="16"/>
      <c r="P224" s="16"/>
      <c r="Q224" s="16"/>
      <c r="R224" s="16"/>
    </row>
    <row r="225" spans="1:18" s="12" customFormat="1" x14ac:dyDescent="0.25">
      <c r="A225" s="16"/>
      <c r="B225" s="16"/>
      <c r="C225" s="16"/>
      <c r="D225" s="16"/>
      <c r="E225" s="16"/>
      <c r="F225" s="16"/>
      <c r="G225" s="16"/>
      <c r="H225" s="16"/>
      <c r="I225" s="16"/>
      <c r="J225" s="16"/>
      <c r="K225" s="20"/>
      <c r="L225" s="16"/>
      <c r="M225" s="16"/>
      <c r="N225" s="16"/>
      <c r="O225" s="16"/>
      <c r="P225" s="16"/>
      <c r="Q225" s="16"/>
      <c r="R225" s="16"/>
    </row>
    <row r="226" spans="1:18" s="12" customFormat="1" x14ac:dyDescent="0.25">
      <c r="A226" s="16"/>
      <c r="B226" s="16"/>
      <c r="C226" s="16"/>
      <c r="D226" s="16"/>
      <c r="E226" s="16"/>
      <c r="F226" s="16"/>
      <c r="G226" s="16"/>
      <c r="H226" s="16"/>
      <c r="I226" s="16"/>
      <c r="J226" s="16"/>
      <c r="K226" s="20"/>
      <c r="L226" s="16"/>
      <c r="M226" s="16"/>
      <c r="N226" s="16"/>
      <c r="O226" s="16"/>
      <c r="P226" s="16"/>
      <c r="Q226" s="16"/>
      <c r="R226" s="16"/>
    </row>
    <row r="227" spans="1:18" s="12" customFormat="1" x14ac:dyDescent="0.25">
      <c r="A227" s="16"/>
      <c r="B227" s="16"/>
      <c r="C227" s="16"/>
      <c r="D227" s="16"/>
      <c r="E227" s="16"/>
      <c r="F227" s="16"/>
      <c r="G227" s="16"/>
      <c r="H227" s="16"/>
      <c r="I227" s="16"/>
      <c r="J227" s="16"/>
      <c r="K227" s="20"/>
      <c r="L227" s="16"/>
      <c r="M227" s="16"/>
      <c r="N227" s="16"/>
      <c r="O227" s="16"/>
      <c r="P227" s="16"/>
      <c r="Q227" s="16"/>
      <c r="R227" s="16"/>
    </row>
    <row r="228" spans="1:18" s="12" customFormat="1" x14ac:dyDescent="0.25">
      <c r="A228" s="16"/>
      <c r="B228" s="16"/>
      <c r="C228" s="16"/>
      <c r="D228" s="16"/>
      <c r="E228" s="16"/>
      <c r="F228" s="16"/>
      <c r="G228" s="16"/>
      <c r="H228" s="16"/>
      <c r="I228" s="16"/>
      <c r="J228" s="16"/>
      <c r="K228" s="20"/>
      <c r="L228" s="16"/>
      <c r="M228" s="16"/>
      <c r="N228" s="16"/>
      <c r="O228" s="16"/>
      <c r="P228" s="16"/>
      <c r="Q228" s="16"/>
      <c r="R228" s="16"/>
    </row>
    <row r="229" spans="1:18" s="12" customFormat="1" x14ac:dyDescent="0.25">
      <c r="A229" s="16"/>
      <c r="B229" s="16"/>
      <c r="C229" s="16"/>
      <c r="D229" s="16"/>
      <c r="E229" s="16"/>
      <c r="F229" s="16"/>
      <c r="G229" s="16"/>
      <c r="H229" s="16"/>
      <c r="I229" s="16"/>
      <c r="J229" s="16"/>
      <c r="K229" s="20"/>
      <c r="L229" s="16"/>
      <c r="M229" s="16"/>
      <c r="N229" s="16"/>
      <c r="O229" s="16"/>
      <c r="P229" s="16"/>
      <c r="Q229" s="16"/>
      <c r="R229" s="16"/>
    </row>
    <row r="230" spans="1:18" s="12" customFormat="1" x14ac:dyDescent="0.25">
      <c r="A230" s="16"/>
      <c r="B230" s="16"/>
      <c r="C230" s="16"/>
      <c r="D230" s="16"/>
      <c r="E230" s="16"/>
      <c r="F230" s="16"/>
      <c r="G230" s="16"/>
      <c r="H230" s="16"/>
      <c r="I230" s="16"/>
      <c r="J230" s="16"/>
      <c r="K230" s="20"/>
      <c r="L230" s="16"/>
      <c r="M230" s="16"/>
      <c r="N230" s="16"/>
      <c r="O230" s="16"/>
      <c r="P230" s="16"/>
      <c r="Q230" s="16"/>
      <c r="R230" s="16"/>
    </row>
    <row r="231" spans="1:18" s="12" customFormat="1" x14ac:dyDescent="0.25">
      <c r="A231" s="16"/>
      <c r="B231" s="16"/>
      <c r="C231" s="16"/>
      <c r="D231" s="16"/>
      <c r="E231" s="16"/>
      <c r="F231" s="16"/>
      <c r="G231" s="16"/>
      <c r="H231" s="16"/>
      <c r="I231" s="16"/>
      <c r="J231" s="16"/>
      <c r="K231" s="20"/>
      <c r="L231" s="16"/>
      <c r="M231" s="16"/>
      <c r="N231" s="16"/>
      <c r="O231" s="16"/>
      <c r="P231" s="16"/>
      <c r="Q231" s="16"/>
      <c r="R231" s="16"/>
    </row>
    <row r="232" spans="1:18" s="12" customFormat="1" x14ac:dyDescent="0.25">
      <c r="A232" s="16"/>
      <c r="B232" s="16"/>
      <c r="C232" s="16"/>
      <c r="D232" s="16"/>
      <c r="E232" s="16"/>
      <c r="F232" s="16"/>
      <c r="G232" s="16"/>
      <c r="H232" s="16"/>
      <c r="I232" s="16"/>
      <c r="J232" s="16"/>
      <c r="K232" s="20"/>
      <c r="L232" s="16"/>
      <c r="M232" s="16"/>
      <c r="N232" s="16"/>
      <c r="O232" s="16"/>
      <c r="P232" s="16"/>
      <c r="Q232" s="16"/>
      <c r="R232" s="16"/>
    </row>
    <row r="233" spans="1:18" s="12" customFormat="1" x14ac:dyDescent="0.25">
      <c r="A233" s="16"/>
      <c r="B233" s="16"/>
      <c r="C233" s="16"/>
      <c r="D233" s="16"/>
      <c r="E233" s="16"/>
      <c r="F233" s="16"/>
      <c r="G233" s="16"/>
      <c r="H233" s="16"/>
      <c r="I233" s="16"/>
      <c r="J233" s="16"/>
      <c r="K233" s="20"/>
      <c r="L233" s="16"/>
      <c r="M233" s="16"/>
      <c r="N233" s="16"/>
      <c r="O233" s="16"/>
      <c r="P233" s="16"/>
      <c r="Q233" s="16"/>
      <c r="R233" s="16"/>
    </row>
    <row r="234" spans="1:18" s="12" customFormat="1" x14ac:dyDescent="0.25">
      <c r="A234" s="16"/>
      <c r="B234" s="16"/>
      <c r="C234" s="16"/>
      <c r="D234" s="16"/>
      <c r="E234" s="16"/>
      <c r="F234" s="16"/>
      <c r="G234" s="16"/>
      <c r="H234" s="16"/>
      <c r="I234" s="16"/>
      <c r="J234" s="16"/>
      <c r="K234" s="20"/>
      <c r="L234" s="16"/>
      <c r="M234" s="16"/>
      <c r="N234" s="16"/>
      <c r="O234" s="16"/>
      <c r="P234" s="16"/>
      <c r="Q234" s="16"/>
      <c r="R234" s="16"/>
    </row>
    <row r="235" spans="1:18" s="12" customFormat="1" x14ac:dyDescent="0.25">
      <c r="A235" s="16"/>
      <c r="B235" s="16"/>
      <c r="C235" s="16"/>
      <c r="D235" s="16"/>
      <c r="E235" s="16"/>
      <c r="F235" s="16"/>
      <c r="G235" s="16"/>
      <c r="H235" s="16"/>
      <c r="I235" s="16"/>
      <c r="J235" s="16"/>
      <c r="K235" s="20"/>
      <c r="L235" s="16"/>
      <c r="M235" s="16"/>
      <c r="N235" s="16"/>
      <c r="O235" s="16"/>
      <c r="P235" s="16"/>
      <c r="Q235" s="16"/>
      <c r="R235" s="16"/>
    </row>
    <row r="236" spans="1:18" s="12" customFormat="1" x14ac:dyDescent="0.25">
      <c r="A236" s="16"/>
      <c r="B236" s="16"/>
      <c r="C236" s="16"/>
      <c r="D236" s="16"/>
      <c r="E236" s="16"/>
      <c r="F236" s="16"/>
      <c r="G236" s="16"/>
      <c r="H236" s="16"/>
      <c r="I236" s="16"/>
      <c r="J236" s="16"/>
      <c r="K236" s="20"/>
      <c r="L236" s="16"/>
      <c r="M236" s="16"/>
      <c r="N236" s="16"/>
      <c r="O236" s="16"/>
      <c r="P236" s="16"/>
      <c r="Q236" s="16"/>
      <c r="R236" s="16"/>
    </row>
    <row r="237" spans="1:18" s="12" customFormat="1" x14ac:dyDescent="0.25">
      <c r="A237" s="16"/>
      <c r="B237" s="16"/>
      <c r="C237" s="16"/>
      <c r="D237" s="16"/>
      <c r="E237" s="16"/>
      <c r="F237" s="16"/>
      <c r="G237" s="16"/>
      <c r="H237" s="16"/>
      <c r="I237" s="16"/>
      <c r="J237" s="16"/>
      <c r="K237" s="20"/>
      <c r="L237" s="16"/>
      <c r="M237" s="16"/>
      <c r="N237" s="16"/>
      <c r="O237" s="16"/>
      <c r="P237" s="16"/>
      <c r="Q237" s="16"/>
      <c r="R237" s="16"/>
    </row>
    <row r="238" spans="1:18" s="12" customFormat="1" x14ac:dyDescent="0.25">
      <c r="A238" s="16"/>
      <c r="B238" s="16"/>
      <c r="C238" s="16"/>
      <c r="D238" s="16"/>
      <c r="E238" s="16"/>
      <c r="F238" s="16"/>
      <c r="G238" s="16"/>
      <c r="H238" s="16"/>
      <c r="I238" s="16"/>
      <c r="J238" s="16"/>
      <c r="K238" s="20"/>
      <c r="L238" s="16"/>
      <c r="M238" s="16"/>
      <c r="N238" s="16"/>
      <c r="O238" s="16"/>
      <c r="P238" s="16"/>
      <c r="Q238" s="16"/>
      <c r="R238" s="16"/>
    </row>
    <row r="239" spans="1:18" s="12" customFormat="1" x14ac:dyDescent="0.25">
      <c r="A239" s="16"/>
      <c r="B239" s="16"/>
      <c r="C239" s="16"/>
      <c r="D239" s="16"/>
      <c r="E239" s="16"/>
      <c r="F239" s="16"/>
      <c r="G239" s="16"/>
      <c r="H239" s="16"/>
      <c r="I239" s="16"/>
      <c r="J239" s="16"/>
      <c r="K239" s="20"/>
      <c r="L239" s="16"/>
      <c r="M239" s="16"/>
      <c r="N239" s="16"/>
      <c r="O239" s="16"/>
      <c r="P239" s="16"/>
      <c r="Q239" s="16"/>
      <c r="R239" s="16"/>
    </row>
    <row r="240" spans="1:18" s="12" customFormat="1" x14ac:dyDescent="0.25">
      <c r="A240" s="16"/>
      <c r="B240" s="16"/>
      <c r="C240" s="16"/>
      <c r="D240" s="16"/>
      <c r="E240" s="16"/>
      <c r="F240" s="16"/>
      <c r="G240" s="16"/>
      <c r="H240" s="16"/>
      <c r="I240" s="16"/>
      <c r="J240" s="16"/>
      <c r="K240" s="20"/>
      <c r="L240" s="16"/>
      <c r="M240" s="16"/>
      <c r="N240" s="16"/>
      <c r="O240" s="16"/>
      <c r="P240" s="16"/>
      <c r="Q240" s="16"/>
      <c r="R240" s="16"/>
    </row>
    <row r="241" spans="1:18" s="12" customFormat="1" x14ac:dyDescent="0.25">
      <c r="A241" s="16"/>
      <c r="B241" s="16"/>
      <c r="C241" s="16"/>
      <c r="D241" s="16"/>
      <c r="E241" s="16"/>
      <c r="F241" s="16"/>
      <c r="G241" s="16"/>
      <c r="H241" s="16"/>
      <c r="I241" s="16"/>
      <c r="J241" s="16"/>
      <c r="K241" s="20"/>
      <c r="L241" s="16"/>
      <c r="M241" s="16"/>
      <c r="N241" s="16"/>
      <c r="O241" s="16"/>
      <c r="P241" s="16"/>
      <c r="Q241" s="16"/>
      <c r="R241" s="16"/>
    </row>
    <row r="242" spans="1:18" s="12" customFormat="1" x14ac:dyDescent="0.25">
      <c r="A242" s="16"/>
      <c r="B242" s="16"/>
      <c r="C242" s="16"/>
      <c r="D242" s="16"/>
      <c r="E242" s="16"/>
      <c r="F242" s="16"/>
      <c r="G242" s="16"/>
      <c r="H242" s="16"/>
      <c r="I242" s="16"/>
      <c r="J242" s="16"/>
      <c r="K242" s="20"/>
      <c r="L242" s="16"/>
      <c r="M242" s="16"/>
      <c r="N242" s="16"/>
      <c r="O242" s="16"/>
      <c r="P242" s="16"/>
      <c r="Q242" s="16"/>
      <c r="R242" s="16"/>
    </row>
    <row r="243" spans="1:18" s="12" customFormat="1" x14ac:dyDescent="0.25">
      <c r="A243" s="16"/>
      <c r="B243" s="16"/>
      <c r="C243" s="16"/>
      <c r="D243" s="16"/>
      <c r="E243" s="16"/>
      <c r="F243" s="16"/>
      <c r="G243" s="16"/>
      <c r="H243" s="16"/>
      <c r="I243" s="16"/>
      <c r="J243" s="16"/>
      <c r="K243" s="20"/>
      <c r="L243" s="16"/>
      <c r="M243" s="16"/>
      <c r="N243" s="16"/>
      <c r="O243" s="16"/>
      <c r="P243" s="16"/>
      <c r="Q243" s="16"/>
      <c r="R243" s="16"/>
    </row>
    <row r="244" spans="1:18" s="12" customFormat="1" x14ac:dyDescent="0.25">
      <c r="A244" s="16"/>
      <c r="B244" s="16"/>
      <c r="C244" s="16"/>
      <c r="D244" s="16"/>
      <c r="E244" s="16"/>
      <c r="F244" s="16"/>
      <c r="G244" s="16"/>
      <c r="H244" s="16"/>
      <c r="I244" s="16"/>
      <c r="J244" s="16"/>
      <c r="K244" s="20"/>
      <c r="L244" s="16"/>
      <c r="M244" s="16"/>
      <c r="N244" s="16"/>
      <c r="O244" s="16"/>
      <c r="P244" s="16"/>
      <c r="Q244" s="16"/>
      <c r="R244" s="16"/>
    </row>
    <row r="245" spans="1:18" s="12" customFormat="1" x14ac:dyDescent="0.25">
      <c r="A245" s="16"/>
      <c r="B245" s="16"/>
      <c r="C245" s="16"/>
      <c r="D245" s="16"/>
      <c r="E245" s="16"/>
      <c r="F245" s="16"/>
      <c r="G245" s="16"/>
      <c r="H245" s="16"/>
      <c r="I245" s="16"/>
      <c r="J245" s="16"/>
      <c r="K245" s="20"/>
      <c r="L245" s="16"/>
      <c r="M245" s="16"/>
      <c r="N245" s="16"/>
      <c r="O245" s="16"/>
      <c r="P245" s="16"/>
      <c r="Q245" s="16"/>
      <c r="R245" s="16"/>
    </row>
    <row r="246" spans="1:18" s="12" customFormat="1" x14ac:dyDescent="0.25">
      <c r="A246" s="16"/>
      <c r="B246" s="16"/>
      <c r="C246" s="16"/>
      <c r="D246" s="16"/>
      <c r="E246" s="16"/>
      <c r="F246" s="16"/>
      <c r="G246" s="16"/>
      <c r="H246" s="16"/>
      <c r="I246" s="16"/>
      <c r="J246" s="16"/>
      <c r="K246" s="20"/>
      <c r="L246" s="16"/>
      <c r="M246" s="16"/>
      <c r="N246" s="16"/>
      <c r="O246" s="16"/>
      <c r="P246" s="16"/>
      <c r="Q246" s="16"/>
      <c r="R246" s="16"/>
    </row>
    <row r="247" spans="1:18" s="12" customFormat="1" x14ac:dyDescent="0.25">
      <c r="A247" s="16"/>
      <c r="B247" s="16"/>
      <c r="C247" s="16"/>
      <c r="D247" s="16"/>
      <c r="E247" s="16"/>
      <c r="F247" s="16"/>
      <c r="G247" s="16"/>
      <c r="H247" s="16"/>
      <c r="I247" s="16"/>
      <c r="J247" s="16"/>
      <c r="K247" s="20"/>
      <c r="L247" s="16"/>
      <c r="M247" s="16"/>
      <c r="N247" s="16"/>
      <c r="O247" s="16"/>
      <c r="P247" s="16"/>
      <c r="Q247" s="16"/>
      <c r="R247" s="16"/>
    </row>
    <row r="248" spans="1:18" s="12" customFormat="1" x14ac:dyDescent="0.25">
      <c r="A248" s="16"/>
      <c r="B248" s="16"/>
      <c r="C248" s="16"/>
      <c r="D248" s="16"/>
      <c r="E248" s="16"/>
      <c r="F248" s="16"/>
      <c r="G248" s="16"/>
      <c r="H248" s="16"/>
      <c r="I248" s="16"/>
      <c r="J248" s="16"/>
      <c r="K248" s="20"/>
      <c r="L248" s="16"/>
      <c r="M248" s="16"/>
      <c r="N248" s="16"/>
      <c r="O248" s="16"/>
      <c r="P248" s="16"/>
      <c r="Q248" s="16"/>
      <c r="R248" s="16"/>
    </row>
    <row r="249" spans="1:18" s="12" customFormat="1" x14ac:dyDescent="0.25">
      <c r="A249" s="16"/>
      <c r="B249" s="16"/>
      <c r="C249" s="16"/>
      <c r="D249" s="16"/>
      <c r="E249" s="16"/>
      <c r="F249" s="16"/>
      <c r="G249" s="16"/>
      <c r="H249" s="16"/>
      <c r="I249" s="16"/>
      <c r="J249" s="16"/>
      <c r="K249" s="20"/>
      <c r="L249" s="16"/>
      <c r="M249" s="16"/>
      <c r="N249" s="16"/>
      <c r="O249" s="16"/>
      <c r="P249" s="16"/>
      <c r="Q249" s="16"/>
      <c r="R249" s="16"/>
    </row>
    <row r="250" spans="1:18" s="12" customFormat="1" x14ac:dyDescent="0.25">
      <c r="A250" s="16"/>
      <c r="B250" s="16"/>
      <c r="C250" s="16"/>
      <c r="D250" s="16"/>
      <c r="E250" s="16"/>
      <c r="F250" s="16"/>
      <c r="G250" s="16"/>
      <c r="H250" s="16"/>
      <c r="I250" s="16"/>
      <c r="J250" s="16"/>
      <c r="K250" s="20"/>
      <c r="L250" s="16"/>
      <c r="M250" s="16"/>
      <c r="N250" s="16"/>
      <c r="O250" s="16"/>
      <c r="P250" s="16"/>
      <c r="Q250" s="16"/>
      <c r="R250" s="16"/>
    </row>
    <row r="251" spans="1:18" s="12" customFormat="1" x14ac:dyDescent="0.25">
      <c r="A251" s="16"/>
      <c r="B251" s="16"/>
      <c r="C251" s="16"/>
      <c r="D251" s="16"/>
      <c r="E251" s="16"/>
      <c r="F251" s="16"/>
      <c r="G251" s="16"/>
      <c r="H251" s="16"/>
      <c r="I251" s="16"/>
      <c r="J251" s="16"/>
      <c r="K251" s="20"/>
      <c r="L251" s="16"/>
      <c r="M251" s="16"/>
      <c r="N251" s="16"/>
      <c r="O251" s="16"/>
      <c r="P251" s="16"/>
      <c r="Q251" s="16"/>
      <c r="R251" s="16"/>
    </row>
    <row r="252" spans="1:18" s="12" customFormat="1" x14ac:dyDescent="0.25">
      <c r="A252" s="16"/>
      <c r="B252" s="16"/>
      <c r="C252" s="16"/>
      <c r="D252" s="16"/>
      <c r="E252" s="16"/>
      <c r="F252" s="16"/>
      <c r="G252" s="16"/>
      <c r="H252" s="16"/>
      <c r="I252" s="16"/>
      <c r="J252" s="16"/>
      <c r="K252" s="20"/>
      <c r="L252" s="16"/>
      <c r="M252" s="16"/>
      <c r="N252" s="16"/>
      <c r="O252" s="16"/>
      <c r="P252" s="16"/>
      <c r="Q252" s="16"/>
      <c r="R252" s="16"/>
    </row>
    <row r="253" spans="1:18" s="12" customFormat="1" x14ac:dyDescent="0.25">
      <c r="A253" s="16"/>
      <c r="B253" s="16"/>
      <c r="C253" s="16"/>
      <c r="D253" s="16"/>
      <c r="E253" s="16"/>
      <c r="F253" s="16"/>
      <c r="G253" s="16"/>
      <c r="H253" s="16"/>
      <c r="I253" s="16"/>
      <c r="J253" s="16"/>
      <c r="K253" s="20"/>
      <c r="L253" s="16"/>
      <c r="M253" s="16"/>
      <c r="N253" s="16"/>
      <c r="O253" s="16"/>
      <c r="P253" s="16"/>
      <c r="Q253" s="16"/>
      <c r="R253" s="16"/>
    </row>
    <row r="254" spans="1:18" s="12" customFormat="1" x14ac:dyDescent="0.25">
      <c r="A254" s="16"/>
      <c r="B254" s="16"/>
      <c r="C254" s="16"/>
      <c r="D254" s="16"/>
      <c r="E254" s="16"/>
      <c r="F254" s="16"/>
      <c r="G254" s="16"/>
      <c r="H254" s="16"/>
      <c r="I254" s="16"/>
      <c r="J254" s="16"/>
      <c r="K254" s="20"/>
      <c r="L254" s="16"/>
      <c r="M254" s="16"/>
      <c r="N254" s="16"/>
      <c r="O254" s="16"/>
      <c r="P254" s="16"/>
      <c r="Q254" s="16"/>
      <c r="R254" s="16"/>
    </row>
    <row r="255" spans="1:18" s="12" customFormat="1" x14ac:dyDescent="0.25">
      <c r="A255" s="16"/>
      <c r="B255" s="16"/>
      <c r="C255" s="16"/>
      <c r="D255" s="16"/>
      <c r="E255" s="16"/>
      <c r="F255" s="16"/>
      <c r="G255" s="16"/>
      <c r="H255" s="16"/>
      <c r="I255" s="16"/>
      <c r="J255" s="16"/>
      <c r="K255" s="20"/>
      <c r="L255" s="16"/>
      <c r="M255" s="16"/>
      <c r="N255" s="16"/>
      <c r="O255" s="16"/>
      <c r="P255" s="16"/>
      <c r="Q255" s="16"/>
      <c r="R255" s="16"/>
    </row>
    <row r="256" spans="1:18" s="12" customFormat="1" x14ac:dyDescent="0.25">
      <c r="A256" s="16"/>
      <c r="B256" s="16"/>
      <c r="C256" s="16"/>
      <c r="D256" s="16"/>
      <c r="E256" s="16"/>
      <c r="F256" s="16"/>
      <c r="G256" s="16"/>
      <c r="H256" s="16"/>
      <c r="I256" s="16"/>
      <c r="J256" s="16"/>
      <c r="K256" s="20"/>
      <c r="L256" s="16"/>
      <c r="M256" s="16"/>
      <c r="N256" s="16"/>
      <c r="O256" s="16"/>
      <c r="P256" s="16"/>
      <c r="Q256" s="16"/>
      <c r="R256" s="16"/>
    </row>
    <row r="257" spans="1:18" s="12" customFormat="1" x14ac:dyDescent="0.25">
      <c r="A257" s="16"/>
      <c r="B257" s="16"/>
      <c r="C257" s="16"/>
      <c r="D257" s="16"/>
      <c r="E257" s="16"/>
      <c r="F257" s="16"/>
      <c r="G257" s="16"/>
      <c r="H257" s="16"/>
      <c r="I257" s="16"/>
      <c r="J257" s="16"/>
      <c r="K257" s="20"/>
      <c r="L257" s="16"/>
      <c r="M257" s="16"/>
      <c r="N257" s="16"/>
      <c r="O257" s="16"/>
      <c r="P257" s="16"/>
      <c r="Q257" s="16"/>
      <c r="R257" s="16"/>
    </row>
    <row r="258" spans="1:18" s="12" customFormat="1" x14ac:dyDescent="0.25">
      <c r="A258" s="16"/>
      <c r="B258" s="16"/>
      <c r="C258" s="16"/>
      <c r="D258" s="16"/>
      <c r="E258" s="16"/>
      <c r="F258" s="16"/>
      <c r="G258" s="16"/>
      <c r="H258" s="16"/>
      <c r="I258" s="16"/>
      <c r="J258" s="16"/>
      <c r="K258" s="20"/>
      <c r="L258" s="16"/>
      <c r="M258" s="16"/>
      <c r="N258" s="16"/>
      <c r="O258" s="16"/>
      <c r="P258" s="16"/>
      <c r="Q258" s="16"/>
      <c r="R258" s="16"/>
    </row>
    <row r="259" spans="1:18" s="12" customFormat="1" x14ac:dyDescent="0.25">
      <c r="A259" s="16"/>
      <c r="B259" s="16"/>
      <c r="C259" s="16"/>
      <c r="D259" s="16"/>
      <c r="E259" s="16"/>
      <c r="F259" s="16"/>
      <c r="G259" s="16"/>
      <c r="H259" s="16"/>
      <c r="I259" s="16"/>
      <c r="J259" s="16"/>
      <c r="K259" s="20"/>
      <c r="L259" s="16"/>
      <c r="M259" s="16"/>
      <c r="N259" s="16"/>
      <c r="O259" s="16"/>
      <c r="P259" s="16"/>
      <c r="Q259" s="16"/>
      <c r="R259" s="16"/>
    </row>
    <row r="260" spans="1:18" s="12" customFormat="1" x14ac:dyDescent="0.25">
      <c r="A260" s="16"/>
      <c r="B260" s="16"/>
      <c r="C260" s="16"/>
      <c r="D260" s="16"/>
      <c r="E260" s="16"/>
      <c r="F260" s="16"/>
      <c r="G260" s="16"/>
      <c r="H260" s="16"/>
      <c r="I260" s="16"/>
      <c r="J260" s="16"/>
      <c r="K260" s="20"/>
      <c r="L260" s="16"/>
      <c r="M260" s="16"/>
      <c r="N260" s="16"/>
      <c r="O260" s="16"/>
      <c r="P260" s="16"/>
      <c r="Q260" s="16"/>
      <c r="R260" s="16"/>
    </row>
    <row r="261" spans="1:18" s="12" customFormat="1" x14ac:dyDescent="0.25">
      <c r="A261" s="16"/>
      <c r="B261" s="16"/>
      <c r="C261" s="16"/>
      <c r="D261" s="16"/>
      <c r="E261" s="16"/>
      <c r="F261" s="16"/>
      <c r="G261" s="16"/>
      <c r="H261" s="16"/>
      <c r="I261" s="16"/>
      <c r="J261" s="16"/>
      <c r="K261" s="20"/>
      <c r="L261" s="16"/>
      <c r="M261" s="16"/>
      <c r="N261" s="16"/>
      <c r="O261" s="16"/>
      <c r="P261" s="16"/>
      <c r="Q261" s="16"/>
      <c r="R261" s="16"/>
    </row>
    <row r="262" spans="1:18" s="12" customFormat="1" x14ac:dyDescent="0.25">
      <c r="A262" s="16"/>
      <c r="B262" s="16"/>
      <c r="C262" s="16"/>
      <c r="D262" s="16"/>
      <c r="E262" s="16"/>
      <c r="F262" s="16"/>
      <c r="G262" s="16"/>
      <c r="H262" s="16"/>
      <c r="I262" s="16"/>
      <c r="J262" s="16"/>
      <c r="K262" s="20"/>
      <c r="L262" s="16"/>
      <c r="M262" s="16"/>
      <c r="N262" s="16"/>
      <c r="O262" s="16"/>
      <c r="P262" s="16"/>
      <c r="Q262" s="16"/>
      <c r="R262" s="16"/>
    </row>
    <row r="263" spans="1:18" s="12" customFormat="1" x14ac:dyDescent="0.25">
      <c r="A263" s="16"/>
      <c r="B263" s="16"/>
      <c r="C263" s="16"/>
      <c r="D263" s="16"/>
      <c r="E263" s="16"/>
      <c r="F263" s="16"/>
      <c r="G263" s="16"/>
      <c r="H263" s="16"/>
      <c r="I263" s="16"/>
      <c r="J263" s="16"/>
      <c r="K263" s="20"/>
      <c r="L263" s="16"/>
      <c r="M263" s="16"/>
      <c r="N263" s="16"/>
      <c r="O263" s="16"/>
      <c r="P263" s="16"/>
      <c r="Q263" s="16"/>
      <c r="R263" s="16"/>
    </row>
    <row r="264" spans="1:18" s="12" customFormat="1" x14ac:dyDescent="0.25">
      <c r="A264" s="16"/>
      <c r="B264" s="16"/>
      <c r="C264" s="16"/>
      <c r="D264" s="16"/>
      <c r="E264" s="16"/>
      <c r="F264" s="16"/>
      <c r="G264" s="16"/>
      <c r="H264" s="16"/>
      <c r="I264" s="16"/>
      <c r="J264" s="16"/>
      <c r="K264" s="20"/>
      <c r="L264" s="16"/>
      <c r="M264" s="16"/>
      <c r="N264" s="16"/>
      <c r="O264" s="16"/>
      <c r="P264" s="16"/>
      <c r="Q264" s="16"/>
      <c r="R264" s="16"/>
    </row>
    <row r="265" spans="1:18" s="12" customFormat="1" x14ac:dyDescent="0.25">
      <c r="A265" s="16"/>
      <c r="B265" s="16"/>
      <c r="C265" s="16"/>
      <c r="D265" s="16"/>
      <c r="E265" s="16"/>
      <c r="F265" s="16"/>
      <c r="G265" s="16"/>
      <c r="H265" s="16"/>
      <c r="I265" s="16"/>
      <c r="J265" s="16"/>
      <c r="K265" s="20"/>
      <c r="L265" s="16"/>
      <c r="M265" s="16"/>
      <c r="N265" s="16"/>
      <c r="O265" s="16"/>
      <c r="P265" s="16"/>
      <c r="Q265" s="16"/>
      <c r="R265" s="16"/>
    </row>
    <row r="266" spans="1:18" s="12" customFormat="1" x14ac:dyDescent="0.25">
      <c r="A266" s="16"/>
      <c r="B266" s="16"/>
      <c r="C266" s="16"/>
      <c r="D266" s="16"/>
      <c r="E266" s="16"/>
      <c r="F266" s="16"/>
      <c r="G266" s="16"/>
      <c r="H266" s="16"/>
      <c r="I266" s="16"/>
      <c r="J266" s="16"/>
      <c r="K266" s="20"/>
      <c r="L266" s="16"/>
      <c r="M266" s="16"/>
      <c r="N266" s="16"/>
      <c r="O266" s="16"/>
      <c r="P266" s="16"/>
      <c r="Q266" s="16"/>
      <c r="R266" s="16"/>
    </row>
    <row r="267" spans="1:18" s="12" customFormat="1" x14ac:dyDescent="0.25">
      <c r="A267" s="16"/>
      <c r="B267" s="16"/>
      <c r="C267" s="16"/>
      <c r="D267" s="16"/>
      <c r="E267" s="16"/>
      <c r="F267" s="16"/>
      <c r="G267" s="16"/>
      <c r="H267" s="16"/>
      <c r="I267" s="16"/>
      <c r="J267" s="16"/>
      <c r="K267" s="20"/>
      <c r="L267" s="16"/>
      <c r="M267" s="16"/>
      <c r="N267" s="16"/>
      <c r="O267" s="16"/>
      <c r="P267" s="16"/>
      <c r="Q267" s="16"/>
      <c r="R267" s="16"/>
    </row>
    <row r="268" spans="1:18" s="12" customFormat="1" x14ac:dyDescent="0.25">
      <c r="A268" s="16"/>
      <c r="B268" s="16"/>
      <c r="C268" s="16"/>
      <c r="D268" s="16"/>
      <c r="E268" s="16"/>
      <c r="F268" s="16"/>
      <c r="G268" s="16"/>
      <c r="H268" s="16"/>
      <c r="I268" s="16"/>
      <c r="J268" s="16"/>
      <c r="K268" s="20"/>
      <c r="L268" s="16"/>
      <c r="M268" s="16"/>
      <c r="N268" s="16"/>
      <c r="O268" s="16"/>
      <c r="P268" s="16"/>
      <c r="Q268" s="16"/>
      <c r="R268" s="16"/>
    </row>
    <row r="269" spans="1:18" s="12" customFormat="1" x14ac:dyDescent="0.25">
      <c r="A269" s="16"/>
      <c r="B269" s="16"/>
      <c r="C269" s="16"/>
      <c r="D269" s="16"/>
      <c r="E269" s="16"/>
      <c r="F269" s="16"/>
      <c r="G269" s="16"/>
      <c r="H269" s="16"/>
      <c r="I269" s="16"/>
      <c r="J269" s="16"/>
      <c r="K269" s="20"/>
      <c r="L269" s="16"/>
      <c r="M269" s="16"/>
      <c r="N269" s="16"/>
      <c r="O269" s="16"/>
      <c r="P269" s="16"/>
      <c r="Q269" s="16"/>
      <c r="R269" s="16"/>
    </row>
    <row r="270" spans="1:18" s="12" customFormat="1" x14ac:dyDescent="0.25">
      <c r="A270" s="16"/>
      <c r="B270" s="16"/>
      <c r="C270" s="16"/>
      <c r="D270" s="16"/>
      <c r="E270" s="16"/>
      <c r="F270" s="16"/>
      <c r="G270" s="16"/>
      <c r="H270" s="16"/>
      <c r="I270" s="16"/>
      <c r="J270" s="16"/>
      <c r="K270" s="20"/>
      <c r="L270" s="16"/>
      <c r="M270" s="16"/>
      <c r="N270" s="16"/>
      <c r="O270" s="16"/>
      <c r="P270" s="16"/>
      <c r="Q270" s="16"/>
      <c r="R270" s="16"/>
    </row>
    <row r="271" spans="1:18" s="12" customFormat="1" x14ac:dyDescent="0.25">
      <c r="A271" s="16"/>
      <c r="B271" s="16"/>
      <c r="C271" s="16"/>
      <c r="D271" s="16"/>
      <c r="E271" s="16"/>
      <c r="F271" s="16"/>
      <c r="G271" s="16"/>
      <c r="H271" s="16"/>
      <c r="I271" s="16"/>
      <c r="J271" s="16"/>
      <c r="K271" s="20"/>
      <c r="L271" s="16"/>
      <c r="M271" s="16"/>
      <c r="N271" s="16"/>
      <c r="O271" s="16"/>
      <c r="P271" s="16"/>
      <c r="Q271" s="16"/>
      <c r="R271" s="16"/>
    </row>
    <row r="272" spans="1:18" s="12" customFormat="1" x14ac:dyDescent="0.25">
      <c r="A272" s="16"/>
      <c r="B272" s="16"/>
      <c r="C272" s="16"/>
      <c r="D272" s="16"/>
      <c r="E272" s="16"/>
      <c r="F272" s="16"/>
      <c r="G272" s="16"/>
      <c r="H272" s="16"/>
      <c r="I272" s="16"/>
      <c r="J272" s="16"/>
      <c r="K272" s="20"/>
      <c r="L272" s="16"/>
      <c r="M272" s="16"/>
      <c r="N272" s="16"/>
      <c r="O272" s="16"/>
      <c r="P272" s="16"/>
      <c r="Q272" s="16"/>
      <c r="R272" s="16"/>
    </row>
    <row r="273" spans="1:18" s="12" customFormat="1" x14ac:dyDescent="0.25">
      <c r="A273" s="16"/>
      <c r="B273" s="16"/>
      <c r="C273" s="16"/>
      <c r="D273" s="16"/>
      <c r="E273" s="16"/>
      <c r="F273" s="16"/>
      <c r="G273" s="16"/>
      <c r="H273" s="16"/>
      <c r="I273" s="16"/>
      <c r="J273" s="16"/>
      <c r="K273" s="20"/>
      <c r="L273" s="16"/>
      <c r="M273" s="16"/>
      <c r="N273" s="16"/>
      <c r="O273" s="16"/>
      <c r="P273" s="16"/>
      <c r="Q273" s="16"/>
      <c r="R273" s="16"/>
    </row>
    <row r="274" spans="1:18" s="12" customFormat="1" x14ac:dyDescent="0.25">
      <c r="A274" s="16"/>
      <c r="B274" s="16"/>
      <c r="C274" s="16"/>
      <c r="D274" s="16"/>
      <c r="E274" s="16"/>
      <c r="F274" s="16"/>
      <c r="G274" s="16"/>
      <c r="H274" s="16"/>
      <c r="I274" s="16"/>
      <c r="J274" s="16"/>
      <c r="K274" s="20"/>
      <c r="L274" s="16"/>
      <c r="M274" s="16"/>
      <c r="N274" s="16"/>
      <c r="O274" s="16"/>
      <c r="P274" s="16"/>
      <c r="Q274" s="16"/>
      <c r="R274" s="16"/>
    </row>
    <row r="275" spans="1:18" s="12" customFormat="1" x14ac:dyDescent="0.25">
      <c r="A275" s="16"/>
      <c r="B275" s="16"/>
      <c r="C275" s="16"/>
      <c r="D275" s="16"/>
      <c r="E275" s="16"/>
      <c r="F275" s="16"/>
      <c r="G275" s="16"/>
      <c r="H275" s="16"/>
      <c r="I275" s="16"/>
      <c r="J275" s="16"/>
      <c r="K275" s="20"/>
      <c r="L275" s="16"/>
      <c r="M275" s="16"/>
      <c r="N275" s="16"/>
      <c r="O275" s="16"/>
      <c r="P275" s="16"/>
      <c r="Q275" s="16"/>
      <c r="R275" s="16"/>
    </row>
    <row r="276" spans="1:18" s="12" customFormat="1" x14ac:dyDescent="0.25">
      <c r="A276" s="16"/>
      <c r="B276" s="16"/>
      <c r="C276" s="16"/>
      <c r="D276" s="16"/>
      <c r="E276" s="16"/>
      <c r="F276" s="16"/>
      <c r="G276" s="16"/>
      <c r="H276" s="16"/>
      <c r="I276" s="16"/>
      <c r="J276" s="16"/>
      <c r="K276" s="20"/>
      <c r="L276" s="16"/>
      <c r="M276" s="16"/>
      <c r="N276" s="16"/>
      <c r="O276" s="16"/>
      <c r="P276" s="16"/>
      <c r="Q276" s="16"/>
      <c r="R276" s="16"/>
    </row>
    <row r="277" spans="1:18" s="12" customFormat="1" x14ac:dyDescent="0.25">
      <c r="A277" s="16"/>
      <c r="B277" s="16"/>
      <c r="C277" s="16"/>
      <c r="D277" s="16"/>
      <c r="E277" s="16"/>
      <c r="F277" s="16"/>
      <c r="G277" s="16"/>
      <c r="H277" s="16"/>
      <c r="I277" s="16"/>
      <c r="J277" s="16"/>
      <c r="K277" s="20"/>
      <c r="L277" s="16"/>
      <c r="M277" s="16"/>
      <c r="N277" s="16"/>
      <c r="O277" s="16"/>
      <c r="P277" s="16"/>
      <c r="Q277" s="16"/>
      <c r="R277" s="16"/>
    </row>
    <row r="278" spans="1:18" s="12" customFormat="1" x14ac:dyDescent="0.25">
      <c r="A278" s="16"/>
      <c r="B278" s="16"/>
      <c r="C278" s="16"/>
      <c r="D278" s="16"/>
      <c r="E278" s="16"/>
      <c r="F278" s="16"/>
      <c r="G278" s="16"/>
      <c r="H278" s="16"/>
      <c r="I278" s="16"/>
      <c r="J278" s="16"/>
      <c r="K278" s="20"/>
      <c r="L278" s="16"/>
      <c r="M278" s="16"/>
      <c r="N278" s="16"/>
      <c r="O278" s="16"/>
      <c r="P278" s="16"/>
      <c r="Q278" s="16"/>
      <c r="R278" s="16"/>
    </row>
    <row r="279" spans="1:18" s="12" customFormat="1" x14ac:dyDescent="0.25">
      <c r="A279" s="16"/>
      <c r="B279" s="16"/>
      <c r="C279" s="16"/>
      <c r="D279" s="16"/>
      <c r="E279" s="16"/>
      <c r="F279" s="16"/>
      <c r="G279" s="16"/>
      <c r="H279" s="16"/>
      <c r="I279" s="16"/>
      <c r="J279" s="16"/>
      <c r="K279" s="20"/>
      <c r="L279" s="16"/>
      <c r="M279" s="16"/>
      <c r="N279" s="16"/>
      <c r="O279" s="16"/>
      <c r="P279" s="16"/>
      <c r="Q279" s="16"/>
      <c r="R279" s="16"/>
    </row>
    <row r="280" spans="1:18" s="12" customFormat="1" x14ac:dyDescent="0.25">
      <c r="A280" s="16"/>
      <c r="B280" s="16"/>
      <c r="C280" s="16"/>
      <c r="D280" s="16"/>
      <c r="E280" s="16"/>
      <c r="F280" s="16"/>
      <c r="G280" s="16"/>
      <c r="H280" s="16"/>
      <c r="I280" s="16"/>
      <c r="J280" s="16"/>
      <c r="K280" s="20"/>
      <c r="L280" s="16"/>
      <c r="M280" s="16"/>
      <c r="N280" s="16"/>
      <c r="O280" s="16"/>
      <c r="P280" s="16"/>
      <c r="Q280" s="16"/>
      <c r="R280" s="16"/>
    </row>
    <row r="281" spans="1:18" s="12" customFormat="1" x14ac:dyDescent="0.25">
      <c r="A281" s="16"/>
      <c r="B281" s="16"/>
      <c r="C281" s="16"/>
      <c r="D281" s="16"/>
      <c r="E281" s="16"/>
      <c r="F281" s="16"/>
      <c r="G281" s="16"/>
      <c r="H281" s="16"/>
      <c r="I281" s="16"/>
      <c r="J281" s="16"/>
      <c r="K281" s="20"/>
      <c r="L281" s="16"/>
      <c r="M281" s="16"/>
      <c r="N281" s="16"/>
      <c r="O281" s="16"/>
      <c r="P281" s="16"/>
      <c r="Q281" s="16"/>
      <c r="R281" s="16"/>
    </row>
    <row r="282" spans="1:18" s="12" customFormat="1" x14ac:dyDescent="0.25">
      <c r="A282" s="16"/>
      <c r="B282" s="16"/>
      <c r="C282" s="16"/>
      <c r="D282" s="16"/>
      <c r="E282" s="16"/>
      <c r="F282" s="16"/>
      <c r="G282" s="16"/>
      <c r="H282" s="16"/>
      <c r="I282" s="16"/>
      <c r="J282" s="16"/>
      <c r="K282" s="20"/>
      <c r="L282" s="16"/>
      <c r="M282" s="16"/>
      <c r="N282" s="16"/>
      <c r="O282" s="16"/>
      <c r="P282" s="16"/>
      <c r="Q282" s="16"/>
      <c r="R282" s="16"/>
    </row>
    <row r="283" spans="1:18" s="12" customFormat="1" x14ac:dyDescent="0.25">
      <c r="A283" s="16"/>
      <c r="B283" s="16"/>
      <c r="C283" s="16"/>
      <c r="D283" s="16"/>
      <c r="E283" s="16"/>
      <c r="F283" s="16"/>
      <c r="G283" s="16"/>
      <c r="H283" s="16"/>
      <c r="I283" s="16"/>
      <c r="J283" s="16"/>
      <c r="K283" s="20"/>
      <c r="L283" s="16"/>
      <c r="M283" s="16"/>
      <c r="N283" s="16"/>
      <c r="O283" s="16"/>
      <c r="P283" s="16"/>
      <c r="Q283" s="16"/>
      <c r="R283" s="16"/>
    </row>
    <row r="284" spans="1:18" s="12" customFormat="1" x14ac:dyDescent="0.25">
      <c r="A284" s="16"/>
      <c r="B284" s="16"/>
      <c r="C284" s="16"/>
      <c r="D284" s="16"/>
      <c r="E284" s="16"/>
      <c r="F284" s="16"/>
      <c r="G284" s="16"/>
      <c r="H284" s="16"/>
      <c r="I284" s="16"/>
      <c r="J284" s="16"/>
      <c r="K284" s="20"/>
      <c r="L284" s="16"/>
      <c r="M284" s="16"/>
      <c r="N284" s="16"/>
      <c r="O284" s="16"/>
      <c r="P284" s="16"/>
      <c r="Q284" s="16"/>
      <c r="R284" s="16"/>
    </row>
    <row r="285" spans="1:18" s="12" customFormat="1" x14ac:dyDescent="0.25">
      <c r="A285" s="16"/>
      <c r="B285" s="16"/>
      <c r="C285" s="16"/>
      <c r="D285" s="16"/>
      <c r="E285" s="16"/>
      <c r="F285" s="16"/>
      <c r="G285" s="16"/>
      <c r="H285" s="16"/>
      <c r="I285" s="16"/>
      <c r="J285" s="16"/>
      <c r="K285" s="20"/>
      <c r="L285" s="16"/>
      <c r="M285" s="16"/>
      <c r="N285" s="16"/>
      <c r="O285" s="16"/>
      <c r="P285" s="16"/>
      <c r="Q285" s="16"/>
      <c r="R285" s="16"/>
    </row>
    <row r="286" spans="1:18" s="12" customFormat="1" x14ac:dyDescent="0.25">
      <c r="A286" s="16"/>
      <c r="B286" s="16"/>
      <c r="C286" s="16"/>
      <c r="D286" s="16"/>
      <c r="E286" s="16"/>
      <c r="F286" s="16"/>
      <c r="G286" s="16"/>
      <c r="H286" s="16"/>
      <c r="I286" s="16"/>
      <c r="J286" s="16"/>
      <c r="K286" s="20"/>
      <c r="L286" s="16"/>
      <c r="M286" s="16"/>
      <c r="N286" s="16"/>
      <c r="O286" s="16"/>
      <c r="P286" s="16"/>
      <c r="Q286" s="16"/>
      <c r="R286" s="16"/>
    </row>
    <row r="287" spans="1:18" s="12" customFormat="1" x14ac:dyDescent="0.25">
      <c r="A287" s="16"/>
      <c r="B287" s="16"/>
      <c r="C287" s="16"/>
      <c r="D287" s="16"/>
      <c r="E287" s="16"/>
      <c r="F287" s="16"/>
      <c r="G287" s="16"/>
      <c r="H287" s="16"/>
      <c r="I287" s="16"/>
      <c r="J287" s="16"/>
      <c r="K287" s="20"/>
      <c r="L287" s="16"/>
      <c r="M287" s="16"/>
      <c r="N287" s="16"/>
      <c r="O287" s="16"/>
      <c r="P287" s="16"/>
      <c r="Q287" s="16"/>
      <c r="R287" s="16"/>
    </row>
    <row r="288" spans="1:18" s="12" customFormat="1" x14ac:dyDescent="0.25">
      <c r="A288" s="16"/>
      <c r="B288" s="16"/>
      <c r="C288" s="16"/>
      <c r="D288" s="16"/>
      <c r="E288" s="16"/>
      <c r="F288" s="16"/>
      <c r="G288" s="16"/>
      <c r="H288" s="16"/>
      <c r="I288" s="16"/>
      <c r="J288" s="16"/>
      <c r="K288" s="20"/>
      <c r="L288" s="16"/>
      <c r="M288" s="16"/>
      <c r="N288" s="16"/>
      <c r="O288" s="16"/>
      <c r="P288" s="16"/>
      <c r="Q288" s="16"/>
      <c r="R288" s="16"/>
    </row>
    <row r="289" spans="1:18" s="12" customFormat="1" x14ac:dyDescent="0.25">
      <c r="A289" s="16"/>
      <c r="B289" s="16"/>
      <c r="C289" s="16"/>
      <c r="D289" s="16"/>
      <c r="E289" s="16"/>
      <c r="F289" s="16"/>
      <c r="G289" s="16"/>
      <c r="H289" s="16"/>
      <c r="I289" s="16"/>
      <c r="J289" s="16"/>
      <c r="K289" s="20"/>
      <c r="L289" s="16"/>
      <c r="M289" s="16"/>
      <c r="N289" s="16"/>
      <c r="O289" s="16"/>
      <c r="P289" s="16"/>
      <c r="Q289" s="16"/>
      <c r="R289" s="16"/>
    </row>
    <row r="290" spans="1:18" s="12" customFormat="1" x14ac:dyDescent="0.25">
      <c r="A290" s="16"/>
      <c r="B290" s="16"/>
      <c r="C290" s="16"/>
      <c r="D290" s="16"/>
      <c r="E290" s="16"/>
      <c r="F290" s="16"/>
      <c r="G290" s="16"/>
      <c r="H290" s="16"/>
      <c r="I290" s="16"/>
      <c r="J290" s="16"/>
      <c r="K290" s="20"/>
      <c r="L290" s="16"/>
      <c r="M290" s="16"/>
      <c r="N290" s="16"/>
      <c r="O290" s="16"/>
      <c r="P290" s="16"/>
      <c r="Q290" s="16"/>
      <c r="R290" s="16"/>
    </row>
    <row r="291" spans="1:18" s="12" customFormat="1" x14ac:dyDescent="0.25">
      <c r="A291" s="16"/>
      <c r="B291" s="16"/>
      <c r="C291" s="16"/>
      <c r="D291" s="16"/>
      <c r="E291" s="16"/>
      <c r="F291" s="16"/>
      <c r="G291" s="16"/>
      <c r="H291" s="16"/>
      <c r="I291" s="16"/>
      <c r="J291" s="16"/>
      <c r="K291" s="20"/>
      <c r="L291" s="16"/>
      <c r="M291" s="16"/>
      <c r="N291" s="16"/>
      <c r="O291" s="16"/>
      <c r="P291" s="16"/>
      <c r="Q291" s="16"/>
      <c r="R291" s="16"/>
    </row>
    <row r="292" spans="1:18" s="12" customFormat="1" x14ac:dyDescent="0.25">
      <c r="A292" s="16"/>
      <c r="B292" s="16"/>
      <c r="C292" s="16"/>
      <c r="D292" s="16"/>
      <c r="E292" s="16"/>
      <c r="F292" s="16"/>
      <c r="G292" s="16"/>
      <c r="H292" s="16"/>
      <c r="I292" s="16"/>
      <c r="J292" s="16"/>
      <c r="K292" s="20"/>
      <c r="L292" s="16"/>
      <c r="M292" s="16"/>
      <c r="N292" s="16"/>
      <c r="O292" s="16"/>
      <c r="P292" s="16"/>
      <c r="Q292" s="16"/>
      <c r="R292" s="16"/>
    </row>
    <row r="293" spans="1:18" s="12" customFormat="1" x14ac:dyDescent="0.25">
      <c r="A293" s="16"/>
      <c r="B293" s="16"/>
      <c r="C293" s="16"/>
      <c r="D293" s="16"/>
      <c r="E293" s="16"/>
      <c r="F293" s="16"/>
      <c r="G293" s="16"/>
      <c r="H293" s="16"/>
      <c r="I293" s="16"/>
      <c r="J293" s="16"/>
      <c r="K293" s="20"/>
      <c r="L293" s="16"/>
      <c r="M293" s="16"/>
      <c r="N293" s="16"/>
      <c r="O293" s="16"/>
      <c r="P293" s="16"/>
      <c r="Q293" s="16"/>
      <c r="R293" s="16"/>
    </row>
    <row r="294" spans="1:18" s="12" customFormat="1" x14ac:dyDescent="0.25">
      <c r="A294" s="16"/>
      <c r="B294" s="16"/>
      <c r="C294" s="16"/>
      <c r="D294" s="16"/>
      <c r="E294" s="16"/>
      <c r="F294" s="16"/>
      <c r="G294" s="16"/>
      <c r="H294" s="16"/>
      <c r="I294" s="16"/>
      <c r="J294" s="16"/>
      <c r="K294" s="20"/>
      <c r="L294" s="16"/>
      <c r="M294" s="16"/>
      <c r="N294" s="16"/>
      <c r="O294" s="16"/>
      <c r="P294" s="16"/>
      <c r="Q294" s="16"/>
      <c r="R294" s="16"/>
    </row>
    <row r="295" spans="1:18" s="12" customFormat="1" x14ac:dyDescent="0.25">
      <c r="A295" s="16"/>
      <c r="B295" s="16"/>
      <c r="C295" s="16"/>
      <c r="D295" s="16"/>
      <c r="E295" s="16"/>
      <c r="F295" s="16"/>
      <c r="G295" s="16"/>
      <c r="H295" s="16"/>
      <c r="I295" s="16"/>
      <c r="J295" s="16"/>
      <c r="K295" s="20"/>
      <c r="L295" s="16"/>
      <c r="M295" s="16"/>
      <c r="N295" s="16"/>
      <c r="O295" s="16"/>
      <c r="P295" s="16"/>
      <c r="Q295" s="16"/>
      <c r="R295" s="16"/>
    </row>
    <row r="296" spans="1:18" s="12" customFormat="1" x14ac:dyDescent="0.25">
      <c r="A296" s="16"/>
      <c r="B296" s="16"/>
      <c r="C296" s="16"/>
      <c r="D296" s="16"/>
      <c r="E296" s="16"/>
      <c r="F296" s="16"/>
      <c r="G296" s="16"/>
      <c r="H296" s="16"/>
      <c r="I296" s="16"/>
      <c r="J296" s="16"/>
      <c r="K296" s="20"/>
      <c r="L296" s="16"/>
      <c r="M296" s="16"/>
      <c r="N296" s="16"/>
      <c r="O296" s="16"/>
      <c r="P296" s="16"/>
      <c r="Q296" s="16"/>
      <c r="R296" s="16"/>
    </row>
    <row r="297" spans="1:18" s="12" customFormat="1" x14ac:dyDescent="0.25">
      <c r="A297" s="16"/>
      <c r="B297" s="16"/>
      <c r="C297" s="16"/>
      <c r="D297" s="16"/>
      <c r="E297" s="16"/>
      <c r="F297" s="16"/>
      <c r="G297" s="16"/>
      <c r="H297" s="16"/>
      <c r="I297" s="16"/>
      <c r="J297" s="16"/>
      <c r="K297" s="20"/>
      <c r="L297" s="16"/>
      <c r="M297" s="16"/>
      <c r="N297" s="16"/>
      <c r="O297" s="16"/>
      <c r="P297" s="16"/>
      <c r="Q297" s="16"/>
      <c r="R297" s="16"/>
    </row>
    <row r="298" spans="1:18" s="12" customFormat="1" x14ac:dyDescent="0.25">
      <c r="A298" s="16"/>
      <c r="B298" s="16"/>
      <c r="C298" s="16"/>
      <c r="D298" s="16"/>
      <c r="E298" s="16"/>
      <c r="F298" s="16"/>
      <c r="G298" s="16"/>
      <c r="H298" s="16"/>
      <c r="I298" s="16"/>
      <c r="J298" s="16"/>
      <c r="K298" s="20"/>
      <c r="L298" s="16"/>
      <c r="M298" s="16"/>
      <c r="N298" s="16"/>
      <c r="O298" s="16"/>
      <c r="P298" s="16"/>
      <c r="Q298" s="16"/>
      <c r="R298" s="16"/>
    </row>
    <row r="299" spans="1:18" s="12" customFormat="1" x14ac:dyDescent="0.25">
      <c r="A299" s="16"/>
      <c r="B299" s="16"/>
      <c r="C299" s="16"/>
      <c r="D299" s="16"/>
      <c r="E299" s="16"/>
      <c r="F299" s="16"/>
      <c r="G299" s="16"/>
      <c r="H299" s="16"/>
      <c r="I299" s="16"/>
      <c r="J299" s="16"/>
      <c r="K299" s="20"/>
      <c r="L299" s="16"/>
      <c r="M299" s="16"/>
      <c r="N299" s="16"/>
      <c r="O299" s="16"/>
      <c r="P299" s="16"/>
      <c r="Q299" s="16"/>
      <c r="R299" s="16"/>
    </row>
    <row r="300" spans="1:18" s="12" customFormat="1" x14ac:dyDescent="0.25">
      <c r="A300" s="16"/>
      <c r="B300" s="16"/>
      <c r="C300" s="16"/>
      <c r="D300" s="16"/>
      <c r="E300" s="16"/>
      <c r="F300" s="16"/>
      <c r="G300" s="16"/>
      <c r="H300" s="16"/>
      <c r="I300" s="16"/>
      <c r="J300" s="16"/>
      <c r="K300" s="20"/>
      <c r="L300" s="16"/>
      <c r="M300" s="16"/>
      <c r="N300" s="16"/>
      <c r="O300" s="16"/>
      <c r="P300" s="16"/>
      <c r="Q300" s="16"/>
      <c r="R300" s="16"/>
    </row>
    <row r="301" spans="1:18" s="12" customFormat="1" x14ac:dyDescent="0.25">
      <c r="A301" s="16"/>
      <c r="B301" s="16"/>
      <c r="C301" s="16"/>
      <c r="D301" s="16"/>
      <c r="E301" s="16"/>
      <c r="F301" s="16"/>
      <c r="G301" s="16"/>
      <c r="H301" s="16"/>
      <c r="I301" s="16"/>
      <c r="J301" s="16"/>
      <c r="K301" s="20"/>
      <c r="L301" s="16"/>
      <c r="M301" s="16"/>
      <c r="N301" s="16"/>
      <c r="O301" s="16"/>
      <c r="P301" s="16"/>
      <c r="Q301" s="16"/>
      <c r="R301" s="16"/>
    </row>
    <row r="302" spans="1:18" s="12" customFormat="1" x14ac:dyDescent="0.25">
      <c r="A302" s="16"/>
      <c r="B302" s="16"/>
      <c r="C302" s="16"/>
      <c r="D302" s="16"/>
      <c r="E302" s="16"/>
      <c r="F302" s="16"/>
      <c r="G302" s="16"/>
      <c r="H302" s="16"/>
      <c r="I302" s="16"/>
      <c r="J302" s="16"/>
      <c r="K302" s="20"/>
      <c r="L302" s="16"/>
      <c r="M302" s="16"/>
      <c r="N302" s="16"/>
      <c r="O302" s="16"/>
      <c r="P302" s="16"/>
      <c r="Q302" s="16"/>
      <c r="R302" s="16"/>
    </row>
    <row r="303" spans="1:18" s="12" customFormat="1" x14ac:dyDescent="0.25">
      <c r="A303" s="16"/>
      <c r="B303" s="16"/>
      <c r="C303" s="16"/>
      <c r="D303" s="16"/>
      <c r="E303" s="16"/>
      <c r="F303" s="16"/>
      <c r="G303" s="16"/>
      <c r="H303" s="16"/>
      <c r="I303" s="16"/>
      <c r="J303" s="16"/>
      <c r="K303" s="20"/>
      <c r="L303" s="16"/>
      <c r="M303" s="16"/>
      <c r="N303" s="16"/>
      <c r="O303" s="16"/>
      <c r="P303" s="16"/>
      <c r="Q303" s="16"/>
      <c r="R303" s="16"/>
    </row>
    <row r="304" spans="1:18" s="12" customFormat="1" x14ac:dyDescent="0.25">
      <c r="A304" s="16"/>
      <c r="B304" s="16"/>
      <c r="C304" s="16"/>
      <c r="D304" s="16"/>
      <c r="E304" s="16"/>
      <c r="F304" s="16"/>
      <c r="G304" s="16"/>
      <c r="H304" s="16"/>
      <c r="I304" s="16"/>
      <c r="J304" s="16"/>
      <c r="K304" s="20"/>
      <c r="L304" s="16"/>
      <c r="M304" s="16"/>
      <c r="N304" s="16"/>
      <c r="O304" s="16"/>
      <c r="P304" s="16"/>
      <c r="Q304" s="16"/>
      <c r="R304" s="16"/>
    </row>
    <row r="305" spans="1:18" s="12" customFormat="1" x14ac:dyDescent="0.25">
      <c r="A305" s="16"/>
      <c r="B305" s="16"/>
      <c r="C305" s="16"/>
      <c r="D305" s="16"/>
      <c r="E305" s="16"/>
      <c r="F305" s="16"/>
      <c r="G305" s="16"/>
      <c r="H305" s="16"/>
      <c r="I305" s="16"/>
      <c r="J305" s="16"/>
      <c r="K305" s="20"/>
      <c r="L305" s="16"/>
      <c r="M305" s="16"/>
      <c r="N305" s="16"/>
      <c r="O305" s="16"/>
      <c r="P305" s="16"/>
      <c r="Q305" s="16"/>
      <c r="R305" s="16"/>
    </row>
    <row r="306" spans="1:18" s="12" customFormat="1" x14ac:dyDescent="0.25">
      <c r="A306" s="16"/>
      <c r="B306" s="16"/>
      <c r="C306" s="16"/>
      <c r="D306" s="16"/>
      <c r="E306" s="16"/>
      <c r="F306" s="16"/>
      <c r="G306" s="16"/>
      <c r="H306" s="16"/>
      <c r="I306" s="16"/>
      <c r="J306" s="16"/>
      <c r="K306" s="20"/>
      <c r="L306" s="16"/>
      <c r="M306" s="16"/>
      <c r="N306" s="16"/>
      <c r="O306" s="16"/>
      <c r="P306" s="16"/>
      <c r="Q306" s="16"/>
      <c r="R306" s="16"/>
    </row>
    <row r="307" spans="1:18" s="12" customFormat="1" x14ac:dyDescent="0.25">
      <c r="A307" s="16"/>
      <c r="B307" s="16"/>
      <c r="C307" s="16"/>
      <c r="D307" s="16"/>
      <c r="E307" s="16"/>
      <c r="F307" s="16"/>
      <c r="G307" s="16"/>
      <c r="H307" s="16"/>
      <c r="I307" s="16"/>
      <c r="J307" s="16"/>
      <c r="K307" s="20"/>
      <c r="L307" s="16"/>
      <c r="M307" s="16"/>
      <c r="N307" s="16"/>
      <c r="O307" s="16"/>
      <c r="P307" s="16"/>
      <c r="Q307" s="16"/>
      <c r="R307" s="16"/>
    </row>
    <row r="308" spans="1:18" s="12" customFormat="1" x14ac:dyDescent="0.25">
      <c r="A308" s="16"/>
      <c r="B308" s="16"/>
      <c r="C308" s="16"/>
      <c r="D308" s="16"/>
      <c r="E308" s="16"/>
      <c r="F308" s="16"/>
      <c r="G308" s="16"/>
      <c r="H308" s="16"/>
      <c r="I308" s="16"/>
      <c r="J308" s="16"/>
      <c r="K308" s="20"/>
      <c r="L308" s="16"/>
      <c r="M308" s="16"/>
      <c r="N308" s="16"/>
      <c r="O308" s="16"/>
      <c r="P308" s="16"/>
      <c r="Q308" s="16"/>
      <c r="R308" s="16"/>
    </row>
    <row r="309" spans="1:18" s="12" customFormat="1" x14ac:dyDescent="0.25">
      <c r="A309" s="16"/>
      <c r="B309" s="16"/>
      <c r="C309" s="16"/>
      <c r="D309" s="16"/>
      <c r="E309" s="16"/>
      <c r="F309" s="16"/>
      <c r="G309" s="16"/>
      <c r="H309" s="16"/>
      <c r="I309" s="16"/>
      <c r="J309" s="16"/>
      <c r="K309" s="20"/>
      <c r="L309" s="16"/>
      <c r="M309" s="16"/>
      <c r="N309" s="16"/>
      <c r="O309" s="16"/>
      <c r="P309" s="16"/>
      <c r="Q309" s="16"/>
      <c r="R309" s="16"/>
    </row>
    <row r="310" spans="1:18" s="12" customFormat="1" x14ac:dyDescent="0.25">
      <c r="A310" s="16"/>
      <c r="B310" s="16"/>
      <c r="C310" s="16"/>
      <c r="D310" s="16"/>
      <c r="E310" s="16"/>
      <c r="F310" s="16"/>
      <c r="G310" s="16"/>
      <c r="H310" s="16"/>
      <c r="I310" s="16"/>
      <c r="J310" s="16"/>
      <c r="K310" s="20"/>
      <c r="L310" s="16"/>
      <c r="M310" s="16"/>
      <c r="N310" s="16"/>
      <c r="O310" s="16"/>
      <c r="P310" s="16"/>
      <c r="Q310" s="16"/>
      <c r="R310" s="16"/>
    </row>
    <row r="311" spans="1:18" s="12" customFormat="1" x14ac:dyDescent="0.25">
      <c r="A311" s="16"/>
      <c r="B311" s="16"/>
      <c r="C311" s="16"/>
      <c r="D311" s="16"/>
      <c r="E311" s="16"/>
      <c r="F311" s="16"/>
      <c r="G311" s="16"/>
      <c r="H311" s="16"/>
      <c r="I311" s="16"/>
      <c r="J311" s="16"/>
      <c r="K311" s="20"/>
      <c r="L311" s="16"/>
      <c r="M311" s="16"/>
      <c r="N311" s="16"/>
      <c r="O311" s="16"/>
      <c r="P311" s="16"/>
      <c r="Q311" s="16"/>
      <c r="R311" s="16"/>
    </row>
    <row r="312" spans="1:18" s="12" customFormat="1" x14ac:dyDescent="0.25">
      <c r="A312" s="16"/>
      <c r="B312" s="16"/>
      <c r="C312" s="16"/>
      <c r="D312" s="16"/>
      <c r="E312" s="16"/>
      <c r="F312" s="16"/>
      <c r="G312" s="16"/>
      <c r="H312" s="16"/>
      <c r="I312" s="16"/>
      <c r="J312" s="16"/>
      <c r="K312" s="20"/>
      <c r="L312" s="16"/>
      <c r="M312" s="16"/>
      <c r="N312" s="16"/>
      <c r="O312" s="16"/>
      <c r="P312" s="16"/>
      <c r="Q312" s="16"/>
      <c r="R312" s="16"/>
    </row>
    <row r="313" spans="1:18" s="12" customFormat="1" x14ac:dyDescent="0.25">
      <c r="A313" s="16"/>
      <c r="B313" s="16"/>
      <c r="C313" s="16"/>
      <c r="D313" s="16"/>
      <c r="E313" s="16"/>
      <c r="F313" s="16"/>
      <c r="G313" s="16"/>
      <c r="H313" s="16"/>
      <c r="I313" s="16"/>
      <c r="J313" s="16"/>
      <c r="K313" s="20"/>
      <c r="L313" s="16"/>
      <c r="M313" s="16"/>
      <c r="N313" s="16"/>
      <c r="O313" s="16"/>
      <c r="P313" s="16"/>
      <c r="Q313" s="16"/>
      <c r="R313" s="16"/>
    </row>
    <row r="314" spans="1:18" s="12" customFormat="1" x14ac:dyDescent="0.25">
      <c r="A314" s="16"/>
      <c r="B314" s="16"/>
      <c r="C314" s="16"/>
      <c r="D314" s="16"/>
      <c r="E314" s="16"/>
      <c r="F314" s="16"/>
      <c r="G314" s="16"/>
      <c r="H314" s="16"/>
      <c r="I314" s="16"/>
      <c r="J314" s="16"/>
      <c r="K314" s="20"/>
      <c r="L314" s="16"/>
      <c r="M314" s="16"/>
      <c r="N314" s="16"/>
      <c r="O314" s="16"/>
      <c r="P314" s="16"/>
      <c r="Q314" s="16"/>
      <c r="R314" s="16"/>
    </row>
    <row r="315" spans="1:18" s="12" customFormat="1" x14ac:dyDescent="0.25">
      <c r="A315" s="16"/>
      <c r="B315" s="16"/>
      <c r="C315" s="16"/>
      <c r="D315" s="16"/>
      <c r="E315" s="16"/>
      <c r="F315" s="16"/>
      <c r="G315" s="16"/>
      <c r="H315" s="16"/>
      <c r="I315" s="16"/>
      <c r="J315" s="16"/>
      <c r="K315" s="20"/>
      <c r="L315" s="16"/>
      <c r="M315" s="16"/>
      <c r="N315" s="16"/>
      <c r="O315" s="16"/>
      <c r="P315" s="16"/>
      <c r="Q315" s="16"/>
      <c r="R315" s="16"/>
    </row>
    <row r="316" spans="1:18" s="12" customFormat="1" x14ac:dyDescent="0.25">
      <c r="A316" s="16"/>
      <c r="B316" s="16"/>
      <c r="C316" s="16"/>
      <c r="D316" s="16"/>
      <c r="E316" s="16"/>
      <c r="F316" s="16"/>
      <c r="G316" s="16"/>
      <c r="H316" s="16"/>
      <c r="I316" s="16"/>
      <c r="J316" s="16"/>
      <c r="K316" s="20"/>
      <c r="L316" s="16"/>
      <c r="M316" s="16"/>
      <c r="N316" s="16"/>
      <c r="O316" s="16"/>
      <c r="P316" s="16"/>
      <c r="Q316" s="16"/>
      <c r="R316" s="16"/>
    </row>
    <row r="317" spans="1:18" s="12" customFormat="1" x14ac:dyDescent="0.25">
      <c r="A317" s="16"/>
      <c r="B317" s="16"/>
      <c r="C317" s="16"/>
      <c r="D317" s="16"/>
      <c r="E317" s="16"/>
      <c r="F317" s="16"/>
      <c r="G317" s="16"/>
      <c r="H317" s="16"/>
      <c r="I317" s="16"/>
      <c r="J317" s="16"/>
      <c r="K317" s="20"/>
      <c r="L317" s="16"/>
      <c r="M317" s="16"/>
      <c r="N317" s="16"/>
      <c r="O317" s="16"/>
      <c r="P317" s="16"/>
      <c r="Q317" s="16"/>
      <c r="R317" s="16"/>
    </row>
    <row r="318" spans="1:18" s="12" customFormat="1" x14ac:dyDescent="0.25">
      <c r="A318" s="16"/>
      <c r="B318" s="16"/>
      <c r="C318" s="16"/>
      <c r="D318" s="16"/>
      <c r="E318" s="16"/>
      <c r="F318" s="16"/>
      <c r="G318" s="16"/>
      <c r="H318" s="16"/>
      <c r="I318" s="16"/>
      <c r="J318" s="16"/>
      <c r="K318" s="20"/>
      <c r="L318" s="16"/>
      <c r="M318" s="16"/>
      <c r="N318" s="16"/>
      <c r="O318" s="16"/>
      <c r="P318" s="16"/>
      <c r="Q318" s="16"/>
      <c r="R318" s="16"/>
    </row>
    <row r="319" spans="1:18" s="12" customFormat="1" x14ac:dyDescent="0.25">
      <c r="A319" s="16"/>
      <c r="B319" s="16"/>
      <c r="C319" s="16"/>
      <c r="D319" s="16"/>
      <c r="E319" s="16"/>
      <c r="F319" s="16"/>
      <c r="G319" s="16"/>
      <c r="H319" s="16"/>
      <c r="I319" s="16"/>
      <c r="J319" s="16"/>
      <c r="K319" s="20"/>
      <c r="L319" s="16"/>
      <c r="M319" s="16"/>
      <c r="N319" s="16"/>
      <c r="O319" s="16"/>
      <c r="P319" s="16"/>
      <c r="Q319" s="16"/>
      <c r="R319" s="16"/>
    </row>
    <row r="320" spans="1:18" s="12" customFormat="1" x14ac:dyDescent="0.25">
      <c r="A320" s="16"/>
      <c r="B320" s="16"/>
      <c r="C320" s="16"/>
      <c r="D320" s="16"/>
      <c r="E320" s="16"/>
      <c r="F320" s="16"/>
      <c r="G320" s="16"/>
      <c r="H320" s="16"/>
      <c r="I320" s="16"/>
      <c r="J320" s="16"/>
      <c r="K320" s="20"/>
      <c r="L320" s="16"/>
      <c r="M320" s="16"/>
      <c r="N320" s="16"/>
      <c r="O320" s="16"/>
      <c r="P320" s="16"/>
      <c r="Q320" s="16"/>
      <c r="R320" s="16"/>
    </row>
    <row r="321" spans="1:18" s="12" customFormat="1" x14ac:dyDescent="0.25">
      <c r="A321" s="16"/>
      <c r="B321" s="16"/>
      <c r="C321" s="16"/>
      <c r="D321" s="16"/>
      <c r="E321" s="16"/>
      <c r="F321" s="16"/>
      <c r="G321" s="16"/>
      <c r="H321" s="16"/>
      <c r="I321" s="16"/>
      <c r="J321" s="16"/>
      <c r="K321" s="20"/>
      <c r="L321" s="16"/>
      <c r="M321" s="16"/>
      <c r="N321" s="16"/>
      <c r="O321" s="16"/>
      <c r="P321" s="16"/>
      <c r="Q321" s="16"/>
      <c r="R321" s="16"/>
    </row>
    <row r="322" spans="1:18" s="12" customFormat="1" x14ac:dyDescent="0.25">
      <c r="A322" s="16"/>
      <c r="B322" s="16"/>
      <c r="C322" s="16"/>
      <c r="D322" s="16"/>
      <c r="E322" s="16"/>
      <c r="F322" s="16"/>
      <c r="G322" s="16"/>
      <c r="H322" s="16"/>
      <c r="I322" s="16"/>
      <c r="J322" s="16"/>
      <c r="K322" s="20"/>
      <c r="L322" s="16"/>
      <c r="M322" s="16"/>
      <c r="N322" s="16"/>
      <c r="O322" s="16"/>
      <c r="P322" s="16"/>
      <c r="Q322" s="16"/>
      <c r="R322" s="16"/>
    </row>
    <row r="323" spans="1:18" s="12" customFormat="1" x14ac:dyDescent="0.25">
      <c r="A323" s="16"/>
      <c r="B323" s="16"/>
      <c r="C323" s="16"/>
      <c r="D323" s="16"/>
      <c r="E323" s="16"/>
      <c r="F323" s="16"/>
      <c r="G323" s="16"/>
      <c r="H323" s="16"/>
      <c r="I323" s="16"/>
      <c r="J323" s="16"/>
      <c r="K323" s="20"/>
      <c r="L323" s="16"/>
      <c r="M323" s="16"/>
      <c r="N323" s="16"/>
      <c r="O323" s="16"/>
      <c r="P323" s="16"/>
      <c r="Q323" s="16"/>
      <c r="R323" s="16"/>
    </row>
    <row r="324" spans="1:18" s="12" customFormat="1" x14ac:dyDescent="0.25">
      <c r="A324" s="16"/>
      <c r="B324" s="16"/>
      <c r="C324" s="16"/>
      <c r="D324" s="16"/>
      <c r="E324" s="16"/>
      <c r="F324" s="16"/>
      <c r="G324" s="16"/>
      <c r="H324" s="16"/>
      <c r="I324" s="16"/>
      <c r="J324" s="16"/>
      <c r="K324" s="20"/>
      <c r="L324" s="16"/>
      <c r="M324" s="16"/>
      <c r="N324" s="16"/>
      <c r="O324" s="16"/>
      <c r="P324" s="16"/>
      <c r="Q324" s="16"/>
      <c r="R324" s="16"/>
    </row>
    <row r="325" spans="1:18" s="12" customFormat="1" x14ac:dyDescent="0.25">
      <c r="A325" s="16"/>
      <c r="B325" s="16"/>
      <c r="C325" s="16"/>
      <c r="D325" s="16"/>
      <c r="E325" s="16"/>
      <c r="F325" s="16"/>
      <c r="G325" s="16"/>
      <c r="H325" s="16"/>
      <c r="I325" s="16"/>
      <c r="J325" s="16"/>
      <c r="K325" s="20"/>
      <c r="L325" s="16"/>
      <c r="M325" s="16"/>
      <c r="N325" s="16"/>
      <c r="O325" s="16"/>
      <c r="P325" s="16"/>
      <c r="Q325" s="16"/>
      <c r="R325" s="16"/>
    </row>
    <row r="326" spans="1:18" s="12" customFormat="1" x14ac:dyDescent="0.25">
      <c r="A326" s="16"/>
      <c r="B326" s="16"/>
      <c r="C326" s="16"/>
      <c r="D326" s="16"/>
      <c r="E326" s="16"/>
      <c r="F326" s="16"/>
      <c r="G326" s="16"/>
      <c r="H326" s="16"/>
      <c r="I326" s="16"/>
      <c r="J326" s="16"/>
      <c r="K326" s="20"/>
      <c r="L326" s="16"/>
      <c r="M326" s="16"/>
      <c r="N326" s="16"/>
      <c r="O326" s="16"/>
      <c r="P326" s="16"/>
      <c r="Q326" s="16"/>
      <c r="R326" s="16"/>
    </row>
    <row r="327" spans="1:18" s="12" customFormat="1" x14ac:dyDescent="0.25">
      <c r="A327" s="16"/>
      <c r="B327" s="16"/>
      <c r="C327" s="16"/>
      <c r="D327" s="16"/>
      <c r="E327" s="16"/>
      <c r="F327" s="16"/>
      <c r="G327" s="16"/>
      <c r="H327" s="16"/>
      <c r="I327" s="16"/>
      <c r="J327" s="16"/>
      <c r="K327" s="20"/>
      <c r="L327" s="16"/>
      <c r="M327" s="16"/>
      <c r="N327" s="16"/>
      <c r="O327" s="16"/>
      <c r="P327" s="16"/>
      <c r="Q327" s="16"/>
      <c r="R327" s="16"/>
    </row>
    <row r="328" spans="1:18" s="12" customFormat="1" x14ac:dyDescent="0.25">
      <c r="A328" s="16"/>
      <c r="B328" s="16"/>
      <c r="C328" s="16"/>
      <c r="D328" s="16"/>
      <c r="E328" s="16"/>
      <c r="F328" s="16"/>
      <c r="G328" s="16"/>
      <c r="H328" s="16"/>
      <c r="I328" s="16"/>
      <c r="J328" s="16"/>
      <c r="K328" s="20"/>
      <c r="L328" s="16"/>
      <c r="M328" s="16"/>
      <c r="N328" s="16"/>
      <c r="O328" s="16"/>
      <c r="P328" s="16"/>
      <c r="Q328" s="16"/>
      <c r="R328" s="16"/>
    </row>
    <row r="329" spans="1:18" s="12" customFormat="1" x14ac:dyDescent="0.25">
      <c r="A329" s="16"/>
      <c r="B329" s="16"/>
      <c r="C329" s="16"/>
      <c r="D329" s="16"/>
      <c r="E329" s="16"/>
      <c r="F329" s="16"/>
      <c r="G329" s="16"/>
      <c r="H329" s="16"/>
      <c r="I329" s="16"/>
      <c r="J329" s="16"/>
      <c r="K329" s="20"/>
      <c r="L329" s="16"/>
      <c r="M329" s="16"/>
      <c r="N329" s="16"/>
      <c r="O329" s="16"/>
      <c r="P329" s="16"/>
      <c r="Q329" s="16"/>
      <c r="R329" s="16"/>
    </row>
    <row r="330" spans="1:18" s="12" customFormat="1" x14ac:dyDescent="0.25">
      <c r="A330" s="16"/>
      <c r="B330" s="16"/>
      <c r="C330" s="16"/>
      <c r="D330" s="16"/>
      <c r="E330" s="16"/>
      <c r="F330" s="16"/>
      <c r="G330" s="16"/>
      <c r="H330" s="16"/>
      <c r="I330" s="16"/>
      <c r="J330" s="16"/>
      <c r="K330" s="20"/>
      <c r="L330" s="16"/>
      <c r="M330" s="16"/>
      <c r="N330" s="16"/>
      <c r="O330" s="16"/>
      <c r="P330" s="16"/>
      <c r="Q330" s="16"/>
      <c r="R330" s="16"/>
    </row>
    <row r="331" spans="1:18" s="12" customFormat="1" x14ac:dyDescent="0.25">
      <c r="A331" s="16"/>
      <c r="B331" s="16"/>
      <c r="C331" s="16"/>
      <c r="D331" s="16"/>
      <c r="E331" s="16"/>
      <c r="F331" s="16"/>
      <c r="G331" s="16"/>
      <c r="H331" s="16"/>
      <c r="I331" s="16"/>
      <c r="J331" s="16"/>
      <c r="K331" s="20"/>
      <c r="L331" s="16"/>
      <c r="M331" s="16"/>
      <c r="N331" s="16"/>
      <c r="O331" s="16"/>
      <c r="P331" s="16"/>
      <c r="Q331" s="16"/>
      <c r="R331" s="16"/>
    </row>
  </sheetData>
  <mergeCells count="34">
    <mergeCell ref="R39:R44"/>
    <mergeCell ref="O1:R2"/>
    <mergeCell ref="A3:R4"/>
    <mergeCell ref="A6:A8"/>
    <mergeCell ref="B6:B8"/>
    <mergeCell ref="C6:E7"/>
    <mergeCell ref="F6:Q7"/>
    <mergeCell ref="R6:R8"/>
    <mergeCell ref="A9:A12"/>
    <mergeCell ref="B9:B12"/>
    <mergeCell ref="R13:R36"/>
    <mergeCell ref="A35:A36"/>
    <mergeCell ref="B35:B36"/>
    <mergeCell ref="D63:D64"/>
    <mergeCell ref="F63:F64"/>
    <mergeCell ref="G63:G64"/>
    <mergeCell ref="H63:H64"/>
    <mergeCell ref="I63:I64"/>
    <mergeCell ref="Q63:Q64"/>
    <mergeCell ref="R77:R84"/>
    <mergeCell ref="A82:A83"/>
    <mergeCell ref="B82:B83"/>
    <mergeCell ref="R85:R90"/>
    <mergeCell ref="J63:J64"/>
    <mergeCell ref="K63:K64"/>
    <mergeCell ref="L63:L64"/>
    <mergeCell ref="M63:M64"/>
    <mergeCell ref="N63:N64"/>
    <mergeCell ref="O63:O64"/>
    <mergeCell ref="P63:P64"/>
    <mergeCell ref="R53:R66"/>
    <mergeCell ref="A63:A64"/>
    <mergeCell ref="B63:B64"/>
    <mergeCell ref="C63:C64"/>
  </mergeCells>
  <pageMargins left="0" right="0" top="0" bottom="0" header="0.31496062992125984" footer="0.31496062992125984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93"/>
  <sheetViews>
    <sheetView tabSelected="1" topLeftCell="A363" zoomScale="84" zoomScaleNormal="84" workbookViewId="0">
      <selection activeCell="T11" sqref="T11"/>
    </sheetView>
  </sheetViews>
  <sheetFormatPr defaultRowHeight="15" x14ac:dyDescent="0.25"/>
  <cols>
    <col min="1" max="1" width="6.5703125" style="1" customWidth="1"/>
    <col min="2" max="2" width="39.28515625" style="56" customWidth="1"/>
    <col min="3" max="3" width="18.42578125" style="1" customWidth="1"/>
    <col min="4" max="15" width="13" style="1" customWidth="1"/>
    <col min="16" max="16" width="17.85546875" style="1" customWidth="1"/>
    <col min="17" max="24" width="9.140625" style="12"/>
  </cols>
  <sheetData>
    <row r="1" spans="1:16" s="12" customFormat="1" x14ac:dyDescent="0.25">
      <c r="A1" s="187" t="s">
        <v>56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  <c r="P1" s="187"/>
    </row>
    <row r="2" spans="1:16" s="12" customFormat="1" ht="37.5" customHeight="1" x14ac:dyDescent="0.25">
      <c r="A2" s="2"/>
      <c r="B2" s="55"/>
      <c r="C2" s="3"/>
      <c r="D2" s="2"/>
      <c r="E2" s="2"/>
      <c r="F2" s="2"/>
      <c r="G2" s="2"/>
      <c r="H2" s="2"/>
      <c r="I2" s="2"/>
      <c r="J2" s="2"/>
      <c r="K2" s="2"/>
      <c r="L2" s="2"/>
      <c r="M2" s="190" t="s">
        <v>134</v>
      </c>
      <c r="N2" s="190"/>
      <c r="O2" s="190"/>
      <c r="P2" s="190"/>
    </row>
    <row r="3" spans="1:16" s="12" customFormat="1" x14ac:dyDescent="0.25">
      <c r="A3" s="188" t="s">
        <v>57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</row>
    <row r="4" spans="1:16" s="13" customFormat="1" ht="9.75" customHeight="1" x14ac:dyDescent="0.25">
      <c r="A4" s="183" t="s">
        <v>0</v>
      </c>
      <c r="B4" s="174" t="s">
        <v>1</v>
      </c>
      <c r="C4" s="183"/>
      <c r="D4" s="189" t="s">
        <v>2</v>
      </c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83" t="s">
        <v>92</v>
      </c>
    </row>
    <row r="5" spans="1:16" s="13" customFormat="1" ht="9.75" customHeight="1" x14ac:dyDescent="0.25">
      <c r="A5" s="183"/>
      <c r="B5" s="174"/>
      <c r="C5" s="183"/>
      <c r="D5" s="189"/>
      <c r="E5" s="189"/>
      <c r="F5" s="189"/>
      <c r="G5" s="189"/>
      <c r="H5" s="189"/>
      <c r="I5" s="189"/>
      <c r="J5" s="189"/>
      <c r="K5" s="189"/>
      <c r="L5" s="189"/>
      <c r="M5" s="189"/>
      <c r="N5" s="189"/>
      <c r="O5" s="189"/>
      <c r="P5" s="183"/>
    </row>
    <row r="6" spans="1:16" s="14" customFormat="1" ht="24.75" customHeight="1" x14ac:dyDescent="0.2">
      <c r="A6" s="183"/>
      <c r="B6" s="174"/>
      <c r="C6" s="183"/>
      <c r="D6" s="10" t="s">
        <v>3</v>
      </c>
      <c r="E6" s="10">
        <v>2015</v>
      </c>
      <c r="F6" s="10">
        <v>2016</v>
      </c>
      <c r="G6" s="10">
        <v>2017</v>
      </c>
      <c r="H6" s="10">
        <v>2018</v>
      </c>
      <c r="I6" s="10">
        <v>2019</v>
      </c>
      <c r="J6" s="10">
        <v>2020</v>
      </c>
      <c r="K6" s="10">
        <v>2021</v>
      </c>
      <c r="L6" s="11">
        <v>2022</v>
      </c>
      <c r="M6" s="11">
        <v>2023</v>
      </c>
      <c r="N6" s="11">
        <v>2024</v>
      </c>
      <c r="O6" s="11">
        <v>2025</v>
      </c>
      <c r="P6" s="183"/>
    </row>
    <row r="7" spans="1:16" s="12" customFormat="1" ht="40.5" customHeight="1" x14ac:dyDescent="0.25">
      <c r="A7" s="189"/>
      <c r="B7" s="179" t="s">
        <v>97</v>
      </c>
      <c r="C7" s="44" t="s">
        <v>4</v>
      </c>
      <c r="D7" s="4">
        <f t="shared" ref="D7:D38" si="0">E7+F7+G7+H7+I7+J7+K7+L7+M7+N7+O7</f>
        <v>1750518.7969700003</v>
      </c>
      <c r="E7" s="4">
        <f>E8+E9+E10+E11</f>
        <v>145122.85</v>
      </c>
      <c r="F7" s="4">
        <f t="shared" ref="F7:G7" si="1">F8+F9+F10+F11</f>
        <v>97567.680000000008</v>
      </c>
      <c r="G7" s="4">
        <f t="shared" si="1"/>
        <v>91740</v>
      </c>
      <c r="H7" s="4">
        <f t="shared" ref="H7:L7" si="2">H8+H9+H10+H11</f>
        <v>208454.65</v>
      </c>
      <c r="I7" s="4">
        <f t="shared" si="2"/>
        <v>355306.9</v>
      </c>
      <c r="J7" s="4">
        <f t="shared" si="2"/>
        <v>202198.54297000001</v>
      </c>
      <c r="K7" s="4">
        <f t="shared" si="2"/>
        <v>131509.36499999999</v>
      </c>
      <c r="L7" s="4">
        <f t="shared" si="2"/>
        <v>172679.8</v>
      </c>
      <c r="M7" s="4">
        <f>M8+M9+M10+M11</f>
        <v>150194.40899999999</v>
      </c>
      <c r="N7" s="4">
        <f t="shared" ref="N7:O7" si="3">N8+N9+N10+N11</f>
        <v>101468.8</v>
      </c>
      <c r="O7" s="4">
        <f t="shared" si="3"/>
        <v>94275.8</v>
      </c>
      <c r="P7" s="191"/>
    </row>
    <row r="8" spans="1:16" s="12" customFormat="1" ht="30" customHeight="1" x14ac:dyDescent="0.25">
      <c r="A8" s="189"/>
      <c r="B8" s="179"/>
      <c r="C8" s="44" t="s">
        <v>5</v>
      </c>
      <c r="D8" s="4">
        <f t="shared" si="0"/>
        <v>515269.9</v>
      </c>
      <c r="E8" s="4">
        <f t="shared" ref="E8:I10" si="4">E13+E125+E195+E310+E345</f>
        <v>99.9</v>
      </c>
      <c r="F8" s="4">
        <f t="shared" si="4"/>
        <v>0</v>
      </c>
      <c r="G8" s="4">
        <f t="shared" si="4"/>
        <v>0</v>
      </c>
      <c r="H8" s="4">
        <f t="shared" si="4"/>
        <v>128220</v>
      </c>
      <c r="I8" s="4">
        <f t="shared" si="4"/>
        <v>263620</v>
      </c>
      <c r="J8" s="4">
        <f>J13+J125+J195+J310+J345+J360</f>
        <v>113330</v>
      </c>
      <c r="K8" s="4">
        <f>K195</f>
        <v>0</v>
      </c>
      <c r="L8" s="4">
        <f>L195</f>
        <v>10000</v>
      </c>
      <c r="M8" s="4">
        <f t="shared" ref="M8:O10" si="5">M13+M125+M195+M310+M345</f>
        <v>0</v>
      </c>
      <c r="N8" s="4">
        <f t="shared" si="5"/>
        <v>0</v>
      </c>
      <c r="O8" s="4">
        <f t="shared" si="5"/>
        <v>0</v>
      </c>
      <c r="P8" s="191"/>
    </row>
    <row r="9" spans="1:16" s="12" customFormat="1" ht="36" customHeight="1" x14ac:dyDescent="0.25">
      <c r="A9" s="189"/>
      <c r="B9" s="179"/>
      <c r="C9" s="44" t="s">
        <v>6</v>
      </c>
      <c r="D9" s="4">
        <f t="shared" si="0"/>
        <v>104209.61900000001</v>
      </c>
      <c r="E9" s="4">
        <f t="shared" si="4"/>
        <v>0</v>
      </c>
      <c r="F9" s="4">
        <f t="shared" si="4"/>
        <v>0</v>
      </c>
      <c r="G9" s="4">
        <f t="shared" si="4"/>
        <v>7017</v>
      </c>
      <c r="H9" s="4">
        <f t="shared" si="4"/>
        <v>4929</v>
      </c>
      <c r="I9" s="4">
        <f t="shared" si="4"/>
        <v>20096.5</v>
      </c>
      <c r="J9" s="4">
        <f>J14+J126+J196+J311+J346</f>
        <v>21447.618999999999</v>
      </c>
      <c r="K9" s="4">
        <f>K19+K346+K196</f>
        <v>10000</v>
      </c>
      <c r="L9" s="4">
        <f>L346+L196</f>
        <v>15878.5</v>
      </c>
      <c r="M9" s="4">
        <f>M14+M126+M196+M311+M346</f>
        <v>24841</v>
      </c>
      <c r="N9" s="4">
        <f t="shared" si="5"/>
        <v>0</v>
      </c>
      <c r="O9" s="4">
        <f t="shared" si="5"/>
        <v>0</v>
      </c>
      <c r="P9" s="191"/>
    </row>
    <row r="10" spans="1:16" s="12" customFormat="1" ht="21" customHeight="1" x14ac:dyDescent="0.25">
      <c r="A10" s="189"/>
      <c r="B10" s="179"/>
      <c r="C10" s="44" t="s">
        <v>7</v>
      </c>
      <c r="D10" s="4">
        <f t="shared" si="0"/>
        <v>1129114.9779700001</v>
      </c>
      <c r="E10" s="4">
        <f t="shared" si="4"/>
        <v>145022.95000000001</v>
      </c>
      <c r="F10" s="4">
        <f t="shared" si="4"/>
        <v>97567.680000000008</v>
      </c>
      <c r="G10" s="4">
        <f t="shared" si="4"/>
        <v>83220.100000000006</v>
      </c>
      <c r="H10" s="4">
        <f t="shared" si="4"/>
        <v>74884.25</v>
      </c>
      <c r="I10" s="4">
        <f t="shared" si="4"/>
        <v>71590.400000000009</v>
      </c>
      <c r="J10" s="4">
        <f>J15+J127+J197+J312+J347</f>
        <v>67420.923969999989</v>
      </c>
      <c r="K10" s="4">
        <f>K15+K127+K197+K312+K347</f>
        <v>121509.36499999999</v>
      </c>
      <c r="L10" s="4">
        <f>L15+L127+L197+L312+L347</f>
        <v>146801.29999999999</v>
      </c>
      <c r="M10" s="4">
        <f>M15+M127+M197+M312+M347</f>
        <v>125353.40899999999</v>
      </c>
      <c r="N10" s="4">
        <f t="shared" si="5"/>
        <v>101468.8</v>
      </c>
      <c r="O10" s="4">
        <f t="shared" si="5"/>
        <v>94275.8</v>
      </c>
      <c r="P10" s="191"/>
    </row>
    <row r="11" spans="1:16" s="12" customFormat="1" ht="41.25" customHeight="1" x14ac:dyDescent="0.25">
      <c r="A11" s="189"/>
      <c r="B11" s="179"/>
      <c r="C11" s="44" t="s">
        <v>8</v>
      </c>
      <c r="D11" s="4">
        <f t="shared" si="0"/>
        <v>1924.3000000000002</v>
      </c>
      <c r="E11" s="4">
        <v>0</v>
      </c>
      <c r="F11" s="4">
        <v>0</v>
      </c>
      <c r="G11" s="4">
        <v>1502.9</v>
      </c>
      <c r="H11" s="4">
        <v>421.4</v>
      </c>
      <c r="I11" s="4">
        <v>0</v>
      </c>
      <c r="J11" s="4">
        <v>0</v>
      </c>
      <c r="K11" s="4">
        <v>0</v>
      </c>
      <c r="L11" s="4">
        <v>0</v>
      </c>
      <c r="M11" s="4">
        <v>0</v>
      </c>
      <c r="N11" s="4">
        <v>0</v>
      </c>
      <c r="O11" s="4">
        <v>0</v>
      </c>
      <c r="P11" s="191"/>
    </row>
    <row r="12" spans="1:16" s="13" customFormat="1" ht="21" customHeight="1" x14ac:dyDescent="0.25">
      <c r="A12" s="189" t="s">
        <v>9</v>
      </c>
      <c r="B12" s="179" t="s">
        <v>10</v>
      </c>
      <c r="C12" s="44" t="s">
        <v>4</v>
      </c>
      <c r="D12" s="4">
        <f>E12+F12+G12+H12+I12+J12+K12+L12+M12+N12+O12</f>
        <v>817773.38500000001</v>
      </c>
      <c r="E12" s="4">
        <f>E13+E14+E15+E16</f>
        <v>11915.65</v>
      </c>
      <c r="F12" s="4">
        <f t="shared" ref="F12:H12" si="6">F13+F14+F15+F16</f>
        <v>14918.98</v>
      </c>
      <c r="G12" s="4">
        <f t="shared" si="6"/>
        <v>30569.7</v>
      </c>
      <c r="H12" s="4">
        <f t="shared" si="6"/>
        <v>151535.6</v>
      </c>
      <c r="I12" s="4">
        <f>I13+I14+I15+I16</f>
        <v>286697.09999999998</v>
      </c>
      <c r="J12" s="4">
        <f>J13+J14+J15+J16</f>
        <v>138400.23000000001</v>
      </c>
      <c r="K12" s="4">
        <f t="shared" ref="K12:O12" si="7">K13+K14+K15+K16</f>
        <v>26773.014999999999</v>
      </c>
      <c r="L12" s="4">
        <f>L13+L14+L15+L16</f>
        <v>45090.2</v>
      </c>
      <c r="M12" s="4">
        <f>M13+M14+M15+M16</f>
        <v>40912.11</v>
      </c>
      <c r="N12" s="4">
        <f>N13+N14+N15+N16</f>
        <v>37560.800000000003</v>
      </c>
      <c r="O12" s="4">
        <f t="shared" si="7"/>
        <v>33400</v>
      </c>
      <c r="P12" s="192" t="s">
        <v>87</v>
      </c>
    </row>
    <row r="13" spans="1:16" s="13" customFormat="1" ht="29.25" customHeight="1" x14ac:dyDescent="0.25">
      <c r="A13" s="189"/>
      <c r="B13" s="179"/>
      <c r="C13" s="44" t="s">
        <v>5</v>
      </c>
      <c r="D13" s="4">
        <f t="shared" si="0"/>
        <v>505170</v>
      </c>
      <c r="E13" s="4">
        <f t="shared" ref="E13:O13" si="8">E18+E105</f>
        <v>0</v>
      </c>
      <c r="F13" s="4">
        <f t="shared" si="8"/>
        <v>0</v>
      </c>
      <c r="G13" s="4">
        <f t="shared" si="8"/>
        <v>0</v>
      </c>
      <c r="H13" s="4">
        <f t="shared" si="8"/>
        <v>128220</v>
      </c>
      <c r="I13" s="4">
        <f t="shared" si="8"/>
        <v>263620</v>
      </c>
      <c r="J13" s="4">
        <f t="shared" si="8"/>
        <v>113330</v>
      </c>
      <c r="K13" s="4">
        <f t="shared" si="8"/>
        <v>0</v>
      </c>
      <c r="L13" s="4">
        <f t="shared" si="8"/>
        <v>0</v>
      </c>
      <c r="M13" s="4">
        <f>M18+M105</f>
        <v>0</v>
      </c>
      <c r="N13" s="4">
        <f t="shared" si="8"/>
        <v>0</v>
      </c>
      <c r="O13" s="4">
        <f t="shared" si="8"/>
        <v>0</v>
      </c>
      <c r="P13" s="193"/>
    </row>
    <row r="14" spans="1:16" s="13" customFormat="1" ht="21" customHeight="1" x14ac:dyDescent="0.25">
      <c r="A14" s="189"/>
      <c r="B14" s="179"/>
      <c r="C14" s="44" t="s">
        <v>6</v>
      </c>
      <c r="D14" s="4">
        <f t="shared" si="0"/>
        <v>24452.395</v>
      </c>
      <c r="E14" s="4">
        <f t="shared" ref="E14:J14" si="9">E19+E106</f>
        <v>0</v>
      </c>
      <c r="F14" s="4">
        <f t="shared" si="9"/>
        <v>0</v>
      </c>
      <c r="G14" s="4">
        <f t="shared" si="9"/>
        <v>7017</v>
      </c>
      <c r="H14" s="4">
        <f t="shared" si="9"/>
        <v>4929</v>
      </c>
      <c r="I14" s="4">
        <f t="shared" si="9"/>
        <v>6305.8</v>
      </c>
      <c r="J14" s="4">
        <f t="shared" si="9"/>
        <v>6200.5950000000003</v>
      </c>
      <c r="K14" s="4">
        <v>0</v>
      </c>
      <c r="L14" s="4">
        <f>L19+L106</f>
        <v>0</v>
      </c>
      <c r="M14" s="4">
        <f>M19+M106</f>
        <v>0</v>
      </c>
      <c r="N14" s="4">
        <f>N19+N106</f>
        <v>0</v>
      </c>
      <c r="O14" s="4">
        <f>O19+O106</f>
        <v>0</v>
      </c>
      <c r="P14" s="193"/>
    </row>
    <row r="15" spans="1:16" s="13" customFormat="1" ht="21" customHeight="1" x14ac:dyDescent="0.25">
      <c r="A15" s="189"/>
      <c r="B15" s="179"/>
      <c r="C15" s="44" t="s">
        <v>7</v>
      </c>
      <c r="D15" s="4">
        <f t="shared" si="0"/>
        <v>287069.49</v>
      </c>
      <c r="E15" s="4">
        <f>E20</f>
        <v>11915.65</v>
      </c>
      <c r="F15" s="4">
        <f t="shared" ref="F15:I15" si="10">F20</f>
        <v>14918.98</v>
      </c>
      <c r="G15" s="4">
        <f t="shared" si="10"/>
        <v>22471.200000000001</v>
      </c>
      <c r="H15" s="4">
        <f t="shared" si="10"/>
        <v>18386.600000000002</v>
      </c>
      <c r="I15" s="4">
        <f t="shared" si="10"/>
        <v>16771.300000000003</v>
      </c>
      <c r="J15" s="4">
        <f>J20</f>
        <v>18869.634999999998</v>
      </c>
      <c r="K15" s="4">
        <f>K20+K107</f>
        <v>26773.014999999999</v>
      </c>
      <c r="L15" s="4">
        <f>L20+L112</f>
        <v>45090.2</v>
      </c>
      <c r="M15" s="4">
        <f>M20+M107</f>
        <v>40912.11</v>
      </c>
      <c r="N15" s="4">
        <f t="shared" ref="M15:O16" si="11">N20+N107</f>
        <v>37560.800000000003</v>
      </c>
      <c r="O15" s="4">
        <f t="shared" si="11"/>
        <v>33400</v>
      </c>
      <c r="P15" s="193"/>
    </row>
    <row r="16" spans="1:16" s="13" customFormat="1" ht="21" customHeight="1" x14ac:dyDescent="0.25">
      <c r="A16" s="189"/>
      <c r="B16" s="179"/>
      <c r="C16" s="44" t="s">
        <v>8</v>
      </c>
      <c r="D16" s="4">
        <f t="shared" si="0"/>
        <v>1081.5</v>
      </c>
      <c r="E16" s="4">
        <f t="shared" ref="E16:J16" si="12">E21+E108</f>
        <v>0</v>
      </c>
      <c r="F16" s="4">
        <f t="shared" si="12"/>
        <v>0</v>
      </c>
      <c r="G16" s="4">
        <f t="shared" si="12"/>
        <v>1081.5</v>
      </c>
      <c r="H16" s="4">
        <f t="shared" si="12"/>
        <v>0</v>
      </c>
      <c r="I16" s="4">
        <f t="shared" si="12"/>
        <v>0</v>
      </c>
      <c r="J16" s="4">
        <f t="shared" si="12"/>
        <v>0</v>
      </c>
      <c r="K16" s="4">
        <f>K21+K108</f>
        <v>0</v>
      </c>
      <c r="L16" s="4">
        <f>L21+L108</f>
        <v>0</v>
      </c>
      <c r="M16" s="4">
        <f t="shared" si="11"/>
        <v>0</v>
      </c>
      <c r="N16" s="4">
        <f t="shared" si="11"/>
        <v>0</v>
      </c>
      <c r="O16" s="4">
        <f t="shared" si="11"/>
        <v>0</v>
      </c>
      <c r="P16" s="193"/>
    </row>
    <row r="17" spans="1:16" s="13" customFormat="1" ht="21" customHeight="1" x14ac:dyDescent="0.25">
      <c r="A17" s="178" t="s">
        <v>64</v>
      </c>
      <c r="B17" s="179" t="s">
        <v>11</v>
      </c>
      <c r="C17" s="44" t="s">
        <v>4</v>
      </c>
      <c r="D17" s="4">
        <f t="shared" si="0"/>
        <v>815473.38500000001</v>
      </c>
      <c r="E17" s="4">
        <f>E18+E19+E20+E21</f>
        <v>11915.65</v>
      </c>
      <c r="F17" s="4">
        <f t="shared" ref="F17:I17" si="13">F18+F19+F20+F21</f>
        <v>14918.98</v>
      </c>
      <c r="G17" s="4">
        <f t="shared" si="13"/>
        <v>30569.7</v>
      </c>
      <c r="H17" s="4">
        <f>H18+H19+H20+H21</f>
        <v>151535.6</v>
      </c>
      <c r="I17" s="4">
        <f t="shared" si="13"/>
        <v>286697.09999999998</v>
      </c>
      <c r="J17" s="4">
        <f>J18+J19+J20+J21</f>
        <v>138400.23000000001</v>
      </c>
      <c r="K17" s="4">
        <f>K18+K19+K20+K21</f>
        <v>26673.014999999999</v>
      </c>
      <c r="L17" s="4">
        <f>L18+L19+L20+L21</f>
        <v>44490.2</v>
      </c>
      <c r="M17" s="4">
        <f t="shared" ref="M17:O17" si="14">M18+M19+M20+M21</f>
        <v>40312.11</v>
      </c>
      <c r="N17" s="4">
        <f t="shared" si="14"/>
        <v>36960.800000000003</v>
      </c>
      <c r="O17" s="4">
        <f t="shared" si="14"/>
        <v>33000</v>
      </c>
      <c r="P17" s="193"/>
    </row>
    <row r="18" spans="1:16" s="13" customFormat="1" ht="32.25" customHeight="1" x14ac:dyDescent="0.25">
      <c r="A18" s="178"/>
      <c r="B18" s="179"/>
      <c r="C18" s="44" t="s">
        <v>5</v>
      </c>
      <c r="D18" s="4">
        <f t="shared" si="0"/>
        <v>505170</v>
      </c>
      <c r="E18" s="4">
        <f>E23+E33+E38+E43+E48+E52+E56+E64+E69</f>
        <v>0</v>
      </c>
      <c r="F18" s="4">
        <f>F23+F33+F38+F43+F48+F52+F56+F64+F69</f>
        <v>0</v>
      </c>
      <c r="G18" s="4">
        <f>G23+G33+G38+G43+G48+G52+G5+G64+G69</f>
        <v>0</v>
      </c>
      <c r="H18" s="4">
        <f t="shared" ref="H18:O18" si="15">H23+H33+H38+H43+H48+H52+H56+H64+H69</f>
        <v>128220</v>
      </c>
      <c r="I18" s="4">
        <f t="shared" si="15"/>
        <v>263620</v>
      </c>
      <c r="J18" s="4">
        <f t="shared" si="15"/>
        <v>113330</v>
      </c>
      <c r="K18" s="4">
        <f t="shared" si="15"/>
        <v>0</v>
      </c>
      <c r="L18" s="4">
        <f t="shared" si="15"/>
        <v>0</v>
      </c>
      <c r="M18" s="4">
        <f t="shared" si="15"/>
        <v>0</v>
      </c>
      <c r="N18" s="4">
        <f t="shared" si="15"/>
        <v>0</v>
      </c>
      <c r="O18" s="4">
        <f t="shared" si="15"/>
        <v>0</v>
      </c>
      <c r="P18" s="193"/>
    </row>
    <row r="19" spans="1:16" s="13" customFormat="1" ht="21" customHeight="1" x14ac:dyDescent="0.25">
      <c r="A19" s="178"/>
      <c r="B19" s="179"/>
      <c r="C19" s="44" t="s">
        <v>6</v>
      </c>
      <c r="D19" s="4">
        <f t="shared" si="0"/>
        <v>24452.395</v>
      </c>
      <c r="E19" s="4">
        <f>E24+E34+E39+E44+E49+E53+E57+E65+E70</f>
        <v>0</v>
      </c>
      <c r="F19" s="4">
        <f>F24+F34+F39+F44+F49+F53+F57+F65+F70</f>
        <v>0</v>
      </c>
      <c r="G19" s="4">
        <f>G24+G34+G39+G44+G49+G53+G57+G65+G70</f>
        <v>7017</v>
      </c>
      <c r="H19" s="4">
        <f>H24+H34+H39+H44+H49+H53+H57+H65+H70+H74</f>
        <v>4929</v>
      </c>
      <c r="I19" s="4">
        <f>I24+I34+I39+I44+I49+I53+I57+I65+I70+I74+I29</f>
        <v>6305.8</v>
      </c>
      <c r="J19" s="4">
        <f>J24+J29+J34+J39+J44+J49+J53+J57+J65+J70+J74+J78+J82+J86</f>
        <v>6200.5950000000003</v>
      </c>
      <c r="K19" s="4">
        <f>K24</f>
        <v>0</v>
      </c>
      <c r="L19" s="4">
        <f>L24+L34+L39+L44+L49+L53+L57+L65+L70+L74+L29</f>
        <v>0</v>
      </c>
      <c r="M19" s="4">
        <f>M24+M34+M39+M44+M49+M53+M57+M65+M70+M74+M29</f>
        <v>0</v>
      </c>
      <c r="N19" s="4">
        <f>N24+N34+N39+N44+N49+N53+N57+N65+N70+N74+N29</f>
        <v>0</v>
      </c>
      <c r="O19" s="4">
        <f>O24+O34+O39+O44+O49+O53+O57+O65+O70+O74+O29</f>
        <v>0</v>
      </c>
      <c r="P19" s="193"/>
    </row>
    <row r="20" spans="1:16" s="13" customFormat="1" ht="21" customHeight="1" x14ac:dyDescent="0.25">
      <c r="A20" s="178"/>
      <c r="B20" s="179"/>
      <c r="C20" s="44" t="s">
        <v>7</v>
      </c>
      <c r="D20" s="4">
        <f t="shared" si="0"/>
        <v>284769.49</v>
      </c>
      <c r="E20" s="4">
        <f>E25+E35+E40+E45+E50+E54+E58+E66++E71</f>
        <v>11915.65</v>
      </c>
      <c r="F20" s="4">
        <f>F25+F35+F40+F45+F50+F54+F58+F66++F71</f>
        <v>14918.98</v>
      </c>
      <c r="G20" s="4">
        <f>G25+G35+G40+G45+G50+G54+G58+G66++G71</f>
        <v>22471.200000000001</v>
      </c>
      <c r="H20" s="4">
        <f>H25+H35+H40+H45+H50+H54+H58+H66++H71</f>
        <v>18386.600000000002</v>
      </c>
      <c r="I20" s="4">
        <f>I25+I35+I40+I45+I50+I54+I58+I66++I71+I30+I75+I79</f>
        <v>16771.300000000003</v>
      </c>
      <c r="J20" s="4">
        <f>J25+J30+J35+J40+J45+J50+J54+J58+J62+J66+J71+J75+J79+J83+J87</f>
        <v>18869.634999999998</v>
      </c>
      <c r="K20" s="4">
        <f>K25+K103+K54</f>
        <v>26673.014999999999</v>
      </c>
      <c r="L20" s="4">
        <f>L25</f>
        <v>44490.2</v>
      </c>
      <c r="M20" s="4">
        <f>M25</f>
        <v>40312.11</v>
      </c>
      <c r="N20" s="4">
        <v>36960.800000000003</v>
      </c>
      <c r="O20" s="4">
        <v>33000</v>
      </c>
      <c r="P20" s="193"/>
    </row>
    <row r="21" spans="1:16" s="13" customFormat="1" ht="21" customHeight="1" x14ac:dyDescent="0.25">
      <c r="A21" s="178"/>
      <c r="B21" s="179"/>
      <c r="C21" s="44" t="s">
        <v>8</v>
      </c>
      <c r="D21" s="4">
        <f t="shared" si="0"/>
        <v>1081.5</v>
      </c>
      <c r="E21" s="4">
        <f t="shared" ref="E21:O21" si="16">E26+E36+E41+E46+E67</f>
        <v>0</v>
      </c>
      <c r="F21" s="4">
        <f t="shared" si="16"/>
        <v>0</v>
      </c>
      <c r="G21" s="4">
        <f t="shared" si="16"/>
        <v>1081.5</v>
      </c>
      <c r="H21" s="4">
        <f t="shared" si="16"/>
        <v>0</v>
      </c>
      <c r="I21" s="4">
        <f t="shared" si="16"/>
        <v>0</v>
      </c>
      <c r="J21" s="4">
        <f t="shared" si="16"/>
        <v>0</v>
      </c>
      <c r="K21" s="4">
        <f t="shared" si="16"/>
        <v>0</v>
      </c>
      <c r="L21" s="4">
        <f t="shared" si="16"/>
        <v>0</v>
      </c>
      <c r="M21" s="4">
        <f t="shared" si="16"/>
        <v>0</v>
      </c>
      <c r="N21" s="4">
        <f t="shared" si="16"/>
        <v>0</v>
      </c>
      <c r="O21" s="4">
        <f t="shared" si="16"/>
        <v>0</v>
      </c>
      <c r="P21" s="193"/>
    </row>
    <row r="22" spans="1:16" s="12" customFormat="1" ht="21" customHeight="1" x14ac:dyDescent="0.25">
      <c r="A22" s="173" t="s">
        <v>59</v>
      </c>
      <c r="B22" s="174" t="s">
        <v>12</v>
      </c>
      <c r="C22" s="43" t="s">
        <v>4</v>
      </c>
      <c r="D22" s="5">
        <f t="shared" si="0"/>
        <v>270717.20499999996</v>
      </c>
      <c r="E22" s="5">
        <f>E23+E24+E25+E26</f>
        <v>11492.39</v>
      </c>
      <c r="F22" s="5">
        <f t="shared" ref="F22:J22" si="17">F23+F24+F25+F26</f>
        <v>13283.8</v>
      </c>
      <c r="G22" s="5">
        <f t="shared" si="17"/>
        <v>19757.900000000001</v>
      </c>
      <c r="H22" s="5">
        <f t="shared" si="17"/>
        <v>15658.2</v>
      </c>
      <c r="I22" s="5">
        <f>I23+I24+I25+I26</f>
        <v>15791.2</v>
      </c>
      <c r="J22" s="5">
        <f t="shared" si="17"/>
        <v>16061.58</v>
      </c>
      <c r="K22" s="5">
        <f>K23+K24+K25+K26</f>
        <v>23909.025000000001</v>
      </c>
      <c r="L22" s="5">
        <f t="shared" ref="L22:O22" si="18">L23+L24+L25+L26</f>
        <v>44490.2</v>
      </c>
      <c r="M22" s="5">
        <f>M23+M24+M25+M26</f>
        <v>40312.11</v>
      </c>
      <c r="N22" s="5">
        <f>N23+N24+N25+N26</f>
        <v>36960.800000000003</v>
      </c>
      <c r="O22" s="5">
        <f t="shared" si="18"/>
        <v>33000</v>
      </c>
      <c r="P22" s="193"/>
    </row>
    <row r="23" spans="1:16" s="12" customFormat="1" ht="30" customHeight="1" x14ac:dyDescent="0.25">
      <c r="A23" s="173"/>
      <c r="B23" s="174"/>
      <c r="C23" s="43" t="s">
        <v>5</v>
      </c>
      <c r="D23" s="5">
        <f t="shared" si="0"/>
        <v>0</v>
      </c>
      <c r="E23" s="5">
        <v>0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  <c r="P23" s="193"/>
    </row>
    <row r="24" spans="1:16" s="12" customFormat="1" ht="21" customHeight="1" x14ac:dyDescent="0.25">
      <c r="A24" s="173"/>
      <c r="B24" s="174"/>
      <c r="C24" s="43" t="s">
        <v>6</v>
      </c>
      <c r="D24" s="5">
        <f t="shared" si="0"/>
        <v>0</v>
      </c>
      <c r="E24" s="5">
        <v>0</v>
      </c>
      <c r="F24" s="5">
        <v>0</v>
      </c>
      <c r="G24" s="5">
        <v>0</v>
      </c>
      <c r="H24" s="5">
        <v>0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0</v>
      </c>
      <c r="P24" s="193"/>
    </row>
    <row r="25" spans="1:16" s="12" customFormat="1" ht="21" customHeight="1" x14ac:dyDescent="0.25">
      <c r="A25" s="173"/>
      <c r="B25" s="174"/>
      <c r="C25" s="43" t="s">
        <v>7</v>
      </c>
      <c r="D25" s="5">
        <f t="shared" si="0"/>
        <v>270717.20499999996</v>
      </c>
      <c r="E25" s="5">
        <v>11492.39</v>
      </c>
      <c r="F25" s="5">
        <v>13283.8</v>
      </c>
      <c r="G25" s="5">
        <v>19757.900000000001</v>
      </c>
      <c r="H25" s="5">
        <v>15658.2</v>
      </c>
      <c r="I25" s="5">
        <v>15791.2</v>
      </c>
      <c r="J25" s="5">
        <v>16061.58</v>
      </c>
      <c r="K25" s="5">
        <v>23909.025000000001</v>
      </c>
      <c r="L25" s="5">
        <v>44490.2</v>
      </c>
      <c r="M25" s="5">
        <v>40312.11</v>
      </c>
      <c r="N25" s="5">
        <v>36960.800000000003</v>
      </c>
      <c r="O25" s="5">
        <v>33000</v>
      </c>
      <c r="P25" s="193"/>
    </row>
    <row r="26" spans="1:16" s="12" customFormat="1" ht="21" customHeight="1" x14ac:dyDescent="0.25">
      <c r="A26" s="173"/>
      <c r="B26" s="174"/>
      <c r="C26" s="43" t="s">
        <v>8</v>
      </c>
      <c r="D26" s="5">
        <f t="shared" si="0"/>
        <v>0</v>
      </c>
      <c r="E26" s="5">
        <v>0</v>
      </c>
      <c r="F26" s="5">
        <v>0</v>
      </c>
      <c r="G26" s="5">
        <v>0</v>
      </c>
      <c r="H26" s="5">
        <v>0</v>
      </c>
      <c r="I26" s="5">
        <v>0</v>
      </c>
      <c r="J26" s="5">
        <v>0</v>
      </c>
      <c r="K26" s="5">
        <v>0</v>
      </c>
      <c r="L26" s="5">
        <v>0</v>
      </c>
      <c r="M26" s="5">
        <v>0</v>
      </c>
      <c r="N26" s="5">
        <v>0</v>
      </c>
      <c r="O26" s="5">
        <v>0</v>
      </c>
      <c r="P26" s="193"/>
    </row>
    <row r="27" spans="1:16" s="12" customFormat="1" ht="21" customHeight="1" x14ac:dyDescent="0.25">
      <c r="A27" s="173" t="s">
        <v>60</v>
      </c>
      <c r="B27" s="174" t="s">
        <v>127</v>
      </c>
      <c r="C27" s="43" t="s">
        <v>4</v>
      </c>
      <c r="D27" s="5">
        <f t="shared" si="0"/>
        <v>9405.41</v>
      </c>
      <c r="E27" s="5">
        <v>0</v>
      </c>
      <c r="F27" s="5">
        <v>0</v>
      </c>
      <c r="G27" s="5">
        <v>0</v>
      </c>
      <c r="H27" s="5">
        <v>0</v>
      </c>
      <c r="I27" s="5">
        <f>I29+I30</f>
        <v>3941.1</v>
      </c>
      <c r="J27" s="5">
        <f>J29+J30</f>
        <v>5464.31</v>
      </c>
      <c r="K27" s="5">
        <f>K29+K30</f>
        <v>0</v>
      </c>
      <c r="L27" s="5">
        <v>0</v>
      </c>
      <c r="M27" s="5">
        <f t="shared" ref="M27:O27" si="19">M30+M29</f>
        <v>0</v>
      </c>
      <c r="N27" s="5">
        <f t="shared" si="19"/>
        <v>0</v>
      </c>
      <c r="O27" s="5">
        <f t="shared" si="19"/>
        <v>0</v>
      </c>
      <c r="P27" s="193"/>
    </row>
    <row r="28" spans="1:16" s="12" customFormat="1" ht="31.5" customHeight="1" x14ac:dyDescent="0.25">
      <c r="A28" s="173"/>
      <c r="B28" s="174"/>
      <c r="C28" s="43" t="s">
        <v>5</v>
      </c>
      <c r="D28" s="5">
        <f t="shared" si="0"/>
        <v>0</v>
      </c>
      <c r="E28" s="5">
        <v>0</v>
      </c>
      <c r="F28" s="5">
        <v>0</v>
      </c>
      <c r="G28" s="5">
        <v>0</v>
      </c>
      <c r="H28" s="5">
        <v>0</v>
      </c>
      <c r="I28" s="5">
        <v>0</v>
      </c>
      <c r="J28" s="5">
        <v>0</v>
      </c>
      <c r="K28" s="5">
        <v>0</v>
      </c>
      <c r="L28" s="5">
        <v>0</v>
      </c>
      <c r="M28" s="5">
        <v>0</v>
      </c>
      <c r="N28" s="5">
        <v>0</v>
      </c>
      <c r="O28" s="5">
        <v>0</v>
      </c>
      <c r="P28" s="193"/>
    </row>
    <row r="29" spans="1:16" s="12" customFormat="1" ht="21" customHeight="1" x14ac:dyDescent="0.25">
      <c r="A29" s="173"/>
      <c r="B29" s="174"/>
      <c r="C29" s="43" t="s">
        <v>6</v>
      </c>
      <c r="D29" s="5">
        <f t="shared" si="0"/>
        <v>8935.0950000000012</v>
      </c>
      <c r="E29" s="5">
        <v>0</v>
      </c>
      <c r="F29" s="5">
        <v>0</v>
      </c>
      <c r="G29" s="5">
        <v>0</v>
      </c>
      <c r="H29" s="5">
        <v>0</v>
      </c>
      <c r="I29" s="5">
        <v>3744</v>
      </c>
      <c r="J29" s="5">
        <v>5191.0950000000003</v>
      </c>
      <c r="K29" s="5">
        <v>0</v>
      </c>
      <c r="L29" s="5">
        <v>0</v>
      </c>
      <c r="M29" s="5">
        <v>0</v>
      </c>
      <c r="N29" s="5">
        <v>0</v>
      </c>
      <c r="O29" s="5">
        <v>0</v>
      </c>
      <c r="P29" s="193"/>
    </row>
    <row r="30" spans="1:16" s="12" customFormat="1" ht="21" customHeight="1" x14ac:dyDescent="0.25">
      <c r="A30" s="173"/>
      <c r="B30" s="174"/>
      <c r="C30" s="43" t="s">
        <v>7</v>
      </c>
      <c r="D30" s="5">
        <f t="shared" si="0"/>
        <v>470.31499999999994</v>
      </c>
      <c r="E30" s="5">
        <v>0</v>
      </c>
      <c r="F30" s="5">
        <v>0</v>
      </c>
      <c r="G30" s="5">
        <v>0</v>
      </c>
      <c r="H30" s="5">
        <v>0</v>
      </c>
      <c r="I30" s="5">
        <v>197.1</v>
      </c>
      <c r="J30" s="5">
        <v>273.21499999999997</v>
      </c>
      <c r="K30" s="5">
        <v>0</v>
      </c>
      <c r="L30" s="5">
        <v>0</v>
      </c>
      <c r="M30" s="5">
        <v>0</v>
      </c>
      <c r="N30" s="5">
        <v>0</v>
      </c>
      <c r="O30" s="5">
        <v>0</v>
      </c>
      <c r="P30" s="193"/>
    </row>
    <row r="31" spans="1:16" s="12" customFormat="1" ht="21" customHeight="1" x14ac:dyDescent="0.25">
      <c r="A31" s="173"/>
      <c r="B31" s="174"/>
      <c r="C31" s="43" t="s">
        <v>8</v>
      </c>
      <c r="D31" s="5">
        <f t="shared" si="0"/>
        <v>0</v>
      </c>
      <c r="E31" s="5">
        <v>0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193"/>
    </row>
    <row r="32" spans="1:16" s="12" customFormat="1" ht="21" customHeight="1" x14ac:dyDescent="0.25">
      <c r="A32" s="173" t="s">
        <v>61</v>
      </c>
      <c r="B32" s="174" t="s">
        <v>13</v>
      </c>
      <c r="C32" s="43" t="s">
        <v>4</v>
      </c>
      <c r="D32" s="5">
        <f t="shared" si="0"/>
        <v>15</v>
      </c>
      <c r="E32" s="5">
        <f>E33+E34+E35+E36</f>
        <v>15</v>
      </c>
      <c r="F32" s="5">
        <f t="shared" ref="F32:O32" si="20">F33+F34+F35+F36</f>
        <v>0</v>
      </c>
      <c r="G32" s="5">
        <f t="shared" si="20"/>
        <v>0</v>
      </c>
      <c r="H32" s="5">
        <f t="shared" si="20"/>
        <v>0</v>
      </c>
      <c r="I32" s="5">
        <f t="shared" si="20"/>
        <v>0</v>
      </c>
      <c r="J32" s="5">
        <f t="shared" si="20"/>
        <v>0</v>
      </c>
      <c r="K32" s="5">
        <f t="shared" si="20"/>
        <v>0</v>
      </c>
      <c r="L32" s="5">
        <f t="shared" si="20"/>
        <v>0</v>
      </c>
      <c r="M32" s="5">
        <f t="shared" si="20"/>
        <v>0</v>
      </c>
      <c r="N32" s="5">
        <f t="shared" si="20"/>
        <v>0</v>
      </c>
      <c r="O32" s="5">
        <f t="shared" si="20"/>
        <v>0</v>
      </c>
      <c r="P32" s="193"/>
    </row>
    <row r="33" spans="1:16" s="12" customFormat="1" ht="30.75" customHeight="1" x14ac:dyDescent="0.25">
      <c r="A33" s="173"/>
      <c r="B33" s="174"/>
      <c r="C33" s="43" t="s">
        <v>5</v>
      </c>
      <c r="D33" s="5">
        <f t="shared" si="0"/>
        <v>0</v>
      </c>
      <c r="E33" s="5">
        <v>0</v>
      </c>
      <c r="F33" s="5">
        <v>0</v>
      </c>
      <c r="G33" s="5">
        <v>0</v>
      </c>
      <c r="H33" s="5">
        <v>0</v>
      </c>
      <c r="I33" s="5">
        <v>0</v>
      </c>
      <c r="J33" s="5">
        <v>0</v>
      </c>
      <c r="K33" s="5">
        <v>0</v>
      </c>
      <c r="L33" s="5">
        <v>0</v>
      </c>
      <c r="M33" s="5">
        <v>0</v>
      </c>
      <c r="N33" s="5">
        <v>0</v>
      </c>
      <c r="O33" s="5">
        <v>0</v>
      </c>
      <c r="P33" s="193"/>
    </row>
    <row r="34" spans="1:16" s="12" customFormat="1" ht="21" customHeight="1" x14ac:dyDescent="0.25">
      <c r="A34" s="173"/>
      <c r="B34" s="174"/>
      <c r="C34" s="43" t="s">
        <v>6</v>
      </c>
      <c r="D34" s="5">
        <f t="shared" si="0"/>
        <v>0</v>
      </c>
      <c r="E34" s="5">
        <v>0</v>
      </c>
      <c r="F34" s="5">
        <v>0</v>
      </c>
      <c r="G34" s="5">
        <v>0</v>
      </c>
      <c r="H34" s="5">
        <v>0</v>
      </c>
      <c r="I34" s="5">
        <v>0</v>
      </c>
      <c r="J34" s="5">
        <v>0</v>
      </c>
      <c r="K34" s="5">
        <v>0</v>
      </c>
      <c r="L34" s="5">
        <v>0</v>
      </c>
      <c r="M34" s="5">
        <v>0</v>
      </c>
      <c r="N34" s="5">
        <v>0</v>
      </c>
      <c r="O34" s="5">
        <v>0</v>
      </c>
      <c r="P34" s="193"/>
    </row>
    <row r="35" spans="1:16" s="12" customFormat="1" ht="21" customHeight="1" x14ac:dyDescent="0.25">
      <c r="A35" s="173"/>
      <c r="B35" s="174"/>
      <c r="C35" s="43" t="s">
        <v>7</v>
      </c>
      <c r="D35" s="5">
        <f t="shared" si="0"/>
        <v>15</v>
      </c>
      <c r="E35" s="5">
        <v>15</v>
      </c>
      <c r="F35" s="5">
        <v>0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 s="5">
        <v>0</v>
      </c>
      <c r="P35" s="193"/>
    </row>
    <row r="36" spans="1:16" s="12" customFormat="1" ht="21" customHeight="1" x14ac:dyDescent="0.25">
      <c r="A36" s="173"/>
      <c r="B36" s="174"/>
      <c r="C36" s="43" t="s">
        <v>8</v>
      </c>
      <c r="D36" s="5">
        <f t="shared" si="0"/>
        <v>0</v>
      </c>
      <c r="E36" s="5">
        <v>0</v>
      </c>
      <c r="F36" s="5">
        <v>0</v>
      </c>
      <c r="G36" s="5">
        <v>0</v>
      </c>
      <c r="H36" s="5">
        <v>0</v>
      </c>
      <c r="I36" s="5">
        <v>0</v>
      </c>
      <c r="J36" s="5">
        <v>0</v>
      </c>
      <c r="K36" s="5">
        <v>0</v>
      </c>
      <c r="L36" s="5">
        <v>0</v>
      </c>
      <c r="M36" s="5">
        <v>0</v>
      </c>
      <c r="N36" s="5">
        <v>0</v>
      </c>
      <c r="O36" s="5">
        <v>0</v>
      </c>
      <c r="P36" s="193"/>
    </row>
    <row r="37" spans="1:16" s="12" customFormat="1" ht="21" customHeight="1" x14ac:dyDescent="0.25">
      <c r="A37" s="173" t="s">
        <v>62</v>
      </c>
      <c r="B37" s="174" t="s">
        <v>14</v>
      </c>
      <c r="C37" s="43" t="s">
        <v>4</v>
      </c>
      <c r="D37" s="5">
        <f t="shared" si="0"/>
        <v>3627.06</v>
      </c>
      <c r="E37" s="5">
        <f>E38+E39+E40+E41</f>
        <v>408.26</v>
      </c>
      <c r="F37" s="5">
        <f t="shared" ref="F37:O37" si="21">F38+F39+F40+F41</f>
        <v>1553.6</v>
      </c>
      <c r="G37" s="5">
        <f t="shared" si="21"/>
        <v>0</v>
      </c>
      <c r="H37" s="5">
        <f>H38+H39+H40+H41</f>
        <v>1665.2</v>
      </c>
      <c r="I37" s="5">
        <f t="shared" si="21"/>
        <v>0</v>
      </c>
      <c r="J37" s="5">
        <f t="shared" si="21"/>
        <v>0</v>
      </c>
      <c r="K37" s="5">
        <f t="shared" si="21"/>
        <v>0</v>
      </c>
      <c r="L37" s="5">
        <f t="shared" si="21"/>
        <v>0</v>
      </c>
      <c r="M37" s="5">
        <f t="shared" si="21"/>
        <v>0</v>
      </c>
      <c r="N37" s="5">
        <f t="shared" si="21"/>
        <v>0</v>
      </c>
      <c r="O37" s="5">
        <f t="shared" si="21"/>
        <v>0</v>
      </c>
      <c r="P37" s="193"/>
    </row>
    <row r="38" spans="1:16" s="12" customFormat="1" ht="33.75" customHeight="1" x14ac:dyDescent="0.25">
      <c r="A38" s="173"/>
      <c r="B38" s="174"/>
      <c r="C38" s="43" t="s">
        <v>5</v>
      </c>
      <c r="D38" s="5">
        <f t="shared" si="0"/>
        <v>0</v>
      </c>
      <c r="E38" s="5">
        <v>0</v>
      </c>
      <c r="F38" s="5">
        <v>0</v>
      </c>
      <c r="G38" s="5">
        <v>0</v>
      </c>
      <c r="H38" s="5">
        <v>0</v>
      </c>
      <c r="I38" s="5">
        <v>0</v>
      </c>
      <c r="J38" s="5">
        <v>0</v>
      </c>
      <c r="K38" s="5">
        <v>0</v>
      </c>
      <c r="L38" s="5">
        <v>0</v>
      </c>
      <c r="M38" s="5">
        <v>0</v>
      </c>
      <c r="N38" s="5">
        <v>0</v>
      </c>
      <c r="O38" s="5">
        <v>0</v>
      </c>
      <c r="P38" s="193"/>
    </row>
    <row r="39" spans="1:16" s="12" customFormat="1" ht="21" customHeight="1" x14ac:dyDescent="0.25">
      <c r="A39" s="173"/>
      <c r="B39" s="174"/>
      <c r="C39" s="43" t="s">
        <v>6</v>
      </c>
      <c r="D39" s="5">
        <f t="shared" ref="D39:D62" si="22">E39+F39+G39+H39+I39+J39+K39+L39+M39+N39+O39</f>
        <v>0</v>
      </c>
      <c r="E39" s="5">
        <v>0</v>
      </c>
      <c r="F39" s="5">
        <v>0</v>
      </c>
      <c r="G39" s="5">
        <v>0</v>
      </c>
      <c r="H39" s="5">
        <v>0</v>
      </c>
      <c r="I39" s="5">
        <v>0</v>
      </c>
      <c r="J39" s="5">
        <v>0</v>
      </c>
      <c r="K39" s="5">
        <v>0</v>
      </c>
      <c r="L39" s="5">
        <v>0</v>
      </c>
      <c r="M39" s="5">
        <v>0</v>
      </c>
      <c r="N39" s="5">
        <v>0</v>
      </c>
      <c r="O39" s="5">
        <v>0</v>
      </c>
      <c r="P39" s="193"/>
    </row>
    <row r="40" spans="1:16" s="12" customFormat="1" ht="21" customHeight="1" x14ac:dyDescent="0.25">
      <c r="A40" s="173"/>
      <c r="B40" s="174"/>
      <c r="C40" s="43" t="s">
        <v>7</v>
      </c>
      <c r="D40" s="5">
        <f t="shared" si="22"/>
        <v>3627.06</v>
      </c>
      <c r="E40" s="5">
        <v>408.26</v>
      </c>
      <c r="F40" s="5">
        <v>1553.6</v>
      </c>
      <c r="G40" s="5">
        <v>0</v>
      </c>
      <c r="H40" s="5">
        <v>1665.2</v>
      </c>
      <c r="I40" s="5">
        <v>0</v>
      </c>
      <c r="J40" s="5">
        <v>0</v>
      </c>
      <c r="K40" s="5">
        <v>0</v>
      </c>
      <c r="L40" s="5">
        <v>0</v>
      </c>
      <c r="M40" s="5">
        <v>0</v>
      </c>
      <c r="N40" s="5">
        <v>0</v>
      </c>
      <c r="O40" s="5">
        <v>0</v>
      </c>
      <c r="P40" s="193"/>
    </row>
    <row r="41" spans="1:16" s="12" customFormat="1" ht="21" customHeight="1" x14ac:dyDescent="0.25">
      <c r="A41" s="173"/>
      <c r="B41" s="174"/>
      <c r="C41" s="43" t="s">
        <v>8</v>
      </c>
      <c r="D41" s="5">
        <f t="shared" si="22"/>
        <v>0</v>
      </c>
      <c r="E41" s="5">
        <v>0</v>
      </c>
      <c r="F41" s="5">
        <v>0</v>
      </c>
      <c r="G41" s="5">
        <v>0</v>
      </c>
      <c r="H41" s="5">
        <v>0</v>
      </c>
      <c r="I41" s="5">
        <v>0</v>
      </c>
      <c r="J41" s="5">
        <v>0</v>
      </c>
      <c r="K41" s="5">
        <v>0</v>
      </c>
      <c r="L41" s="5">
        <v>0</v>
      </c>
      <c r="M41" s="5">
        <v>0</v>
      </c>
      <c r="N41" s="5">
        <v>0</v>
      </c>
      <c r="O41" s="5">
        <v>0</v>
      </c>
      <c r="P41" s="193"/>
    </row>
    <row r="42" spans="1:16" s="12" customFormat="1" ht="21" customHeight="1" x14ac:dyDescent="0.25">
      <c r="A42" s="173" t="s">
        <v>93</v>
      </c>
      <c r="B42" s="174" t="s">
        <v>15</v>
      </c>
      <c r="C42" s="43" t="s">
        <v>4</v>
      </c>
      <c r="D42" s="5">
        <f t="shared" si="22"/>
        <v>1513.3</v>
      </c>
      <c r="E42" s="5">
        <f>E43+E44+E45+E46</f>
        <v>0</v>
      </c>
      <c r="F42" s="5">
        <f t="shared" ref="F42:O42" si="23">F43+F44+F45+F46</f>
        <v>0</v>
      </c>
      <c r="G42" s="5">
        <f t="shared" si="23"/>
        <v>1513.3</v>
      </c>
      <c r="H42" s="5">
        <f t="shared" si="23"/>
        <v>0</v>
      </c>
      <c r="I42" s="5">
        <f t="shared" si="23"/>
        <v>0</v>
      </c>
      <c r="J42" s="5">
        <f t="shared" si="23"/>
        <v>0</v>
      </c>
      <c r="K42" s="5">
        <f t="shared" si="23"/>
        <v>0</v>
      </c>
      <c r="L42" s="5">
        <f t="shared" si="23"/>
        <v>0</v>
      </c>
      <c r="M42" s="5">
        <f t="shared" si="23"/>
        <v>0</v>
      </c>
      <c r="N42" s="5">
        <f t="shared" si="23"/>
        <v>0</v>
      </c>
      <c r="O42" s="5">
        <f t="shared" si="23"/>
        <v>0</v>
      </c>
      <c r="P42" s="193"/>
    </row>
    <row r="43" spans="1:16" s="12" customFormat="1" ht="30.75" customHeight="1" x14ac:dyDescent="0.25">
      <c r="A43" s="173"/>
      <c r="B43" s="174"/>
      <c r="C43" s="43" t="s">
        <v>5</v>
      </c>
      <c r="D43" s="5">
        <f t="shared" si="22"/>
        <v>0</v>
      </c>
      <c r="E43" s="5">
        <v>0</v>
      </c>
      <c r="F43" s="5">
        <v>0</v>
      </c>
      <c r="G43" s="5">
        <v>0</v>
      </c>
      <c r="H43" s="5">
        <v>0</v>
      </c>
      <c r="I43" s="5">
        <v>0</v>
      </c>
      <c r="J43" s="5">
        <v>0</v>
      </c>
      <c r="K43" s="5">
        <v>0</v>
      </c>
      <c r="L43" s="5">
        <v>0</v>
      </c>
      <c r="M43" s="5">
        <v>0</v>
      </c>
      <c r="N43" s="5">
        <v>0</v>
      </c>
      <c r="O43" s="5">
        <v>0</v>
      </c>
      <c r="P43" s="193"/>
    </row>
    <row r="44" spans="1:16" s="12" customFormat="1" ht="21" customHeight="1" x14ac:dyDescent="0.25">
      <c r="A44" s="173"/>
      <c r="B44" s="174"/>
      <c r="C44" s="43" t="s">
        <v>6</v>
      </c>
      <c r="D44" s="5">
        <f t="shared" si="22"/>
        <v>0</v>
      </c>
      <c r="E44" s="5">
        <v>0</v>
      </c>
      <c r="F44" s="5">
        <v>0</v>
      </c>
      <c r="G44" s="5">
        <v>0</v>
      </c>
      <c r="H44" s="5">
        <v>0</v>
      </c>
      <c r="I44" s="5">
        <v>0</v>
      </c>
      <c r="J44" s="5">
        <v>0</v>
      </c>
      <c r="K44" s="5">
        <v>0</v>
      </c>
      <c r="L44" s="5">
        <v>0</v>
      </c>
      <c r="M44" s="5">
        <v>0</v>
      </c>
      <c r="N44" s="5">
        <v>0</v>
      </c>
      <c r="O44" s="5">
        <v>0</v>
      </c>
      <c r="P44" s="193"/>
    </row>
    <row r="45" spans="1:16" s="12" customFormat="1" ht="21" customHeight="1" x14ac:dyDescent="0.25">
      <c r="A45" s="173"/>
      <c r="B45" s="174"/>
      <c r="C45" s="43" t="s">
        <v>7</v>
      </c>
      <c r="D45" s="5">
        <f t="shared" si="22"/>
        <v>1513.3</v>
      </c>
      <c r="E45" s="5">
        <v>0</v>
      </c>
      <c r="F45" s="5">
        <v>0</v>
      </c>
      <c r="G45" s="5">
        <v>1513.3</v>
      </c>
      <c r="H45" s="5">
        <v>0</v>
      </c>
      <c r="I45" s="5">
        <v>0</v>
      </c>
      <c r="J45" s="5">
        <v>0</v>
      </c>
      <c r="K45" s="5">
        <v>0</v>
      </c>
      <c r="L45" s="5">
        <v>0</v>
      </c>
      <c r="M45" s="5">
        <v>0</v>
      </c>
      <c r="N45" s="5">
        <v>0</v>
      </c>
      <c r="O45" s="5">
        <v>0</v>
      </c>
      <c r="P45" s="193"/>
    </row>
    <row r="46" spans="1:16" s="12" customFormat="1" ht="21" customHeight="1" x14ac:dyDescent="0.25">
      <c r="A46" s="173"/>
      <c r="B46" s="174"/>
      <c r="C46" s="43" t="s">
        <v>8</v>
      </c>
      <c r="D46" s="5">
        <f t="shared" si="22"/>
        <v>0</v>
      </c>
      <c r="E46" s="5">
        <v>0</v>
      </c>
      <c r="F46" s="5">
        <v>0</v>
      </c>
      <c r="G46" s="5">
        <v>0</v>
      </c>
      <c r="H46" s="5">
        <v>0</v>
      </c>
      <c r="I46" s="5">
        <v>0</v>
      </c>
      <c r="J46" s="5">
        <v>0</v>
      </c>
      <c r="K46" s="5">
        <v>0</v>
      </c>
      <c r="L46" s="5">
        <v>0</v>
      </c>
      <c r="M46" s="5">
        <v>0</v>
      </c>
      <c r="N46" s="5">
        <v>0</v>
      </c>
      <c r="O46" s="5">
        <v>0</v>
      </c>
      <c r="P46" s="193"/>
    </row>
    <row r="47" spans="1:16" s="12" customFormat="1" ht="21" customHeight="1" x14ac:dyDescent="0.25">
      <c r="A47" s="173" t="s">
        <v>63</v>
      </c>
      <c r="B47" s="174" t="s">
        <v>16</v>
      </c>
      <c r="C47" s="43" t="s">
        <v>4</v>
      </c>
      <c r="D47" s="5">
        <f t="shared" si="22"/>
        <v>81.58</v>
      </c>
      <c r="E47" s="5">
        <f>E48+E49+E50</f>
        <v>0</v>
      </c>
      <c r="F47" s="5">
        <f t="shared" ref="F47:O47" si="24">F48+F49+F50</f>
        <v>81.58</v>
      </c>
      <c r="G47" s="5">
        <f t="shared" si="24"/>
        <v>0</v>
      </c>
      <c r="H47" s="5">
        <f t="shared" si="24"/>
        <v>0</v>
      </c>
      <c r="I47" s="5">
        <f t="shared" si="24"/>
        <v>0</v>
      </c>
      <c r="J47" s="5">
        <f t="shared" si="24"/>
        <v>0</v>
      </c>
      <c r="K47" s="5">
        <v>0</v>
      </c>
      <c r="L47" s="5">
        <f t="shared" si="24"/>
        <v>0</v>
      </c>
      <c r="M47" s="5">
        <f t="shared" si="24"/>
        <v>0</v>
      </c>
      <c r="N47" s="5">
        <f t="shared" si="24"/>
        <v>0</v>
      </c>
      <c r="O47" s="5">
        <f t="shared" si="24"/>
        <v>0</v>
      </c>
      <c r="P47" s="193"/>
    </row>
    <row r="48" spans="1:16" s="12" customFormat="1" ht="38.25" customHeight="1" x14ac:dyDescent="0.25">
      <c r="A48" s="173"/>
      <c r="B48" s="174"/>
      <c r="C48" s="43" t="s">
        <v>5</v>
      </c>
      <c r="D48" s="5">
        <f t="shared" si="22"/>
        <v>0</v>
      </c>
      <c r="E48" s="5">
        <v>0</v>
      </c>
      <c r="F48" s="5">
        <v>0</v>
      </c>
      <c r="G48" s="5">
        <v>0</v>
      </c>
      <c r="H48" s="5">
        <v>0</v>
      </c>
      <c r="I48" s="5">
        <v>0</v>
      </c>
      <c r="J48" s="5">
        <v>0</v>
      </c>
      <c r="K48" s="5">
        <v>0</v>
      </c>
      <c r="L48" s="5">
        <v>0</v>
      </c>
      <c r="M48" s="5">
        <v>0</v>
      </c>
      <c r="N48" s="5">
        <v>0</v>
      </c>
      <c r="O48" s="5">
        <v>0</v>
      </c>
      <c r="P48" s="193"/>
    </row>
    <row r="49" spans="1:16" s="12" customFormat="1" ht="21" customHeight="1" x14ac:dyDescent="0.25">
      <c r="A49" s="173"/>
      <c r="B49" s="174"/>
      <c r="C49" s="43" t="s">
        <v>6</v>
      </c>
      <c r="D49" s="5">
        <f t="shared" si="22"/>
        <v>0</v>
      </c>
      <c r="E49" s="5">
        <v>0</v>
      </c>
      <c r="F49" s="5">
        <v>0</v>
      </c>
      <c r="G49" s="5">
        <v>0</v>
      </c>
      <c r="H49" s="5">
        <v>0</v>
      </c>
      <c r="I49" s="5">
        <v>0</v>
      </c>
      <c r="J49" s="5">
        <v>0</v>
      </c>
      <c r="K49" s="5">
        <v>0</v>
      </c>
      <c r="L49" s="5">
        <v>0</v>
      </c>
      <c r="M49" s="5">
        <v>0</v>
      </c>
      <c r="N49" s="5">
        <v>0</v>
      </c>
      <c r="O49" s="5">
        <v>0</v>
      </c>
      <c r="P49" s="193"/>
    </row>
    <row r="50" spans="1:16" s="12" customFormat="1" ht="21" customHeight="1" x14ac:dyDescent="0.25">
      <c r="A50" s="173"/>
      <c r="B50" s="174"/>
      <c r="C50" s="43" t="s">
        <v>7</v>
      </c>
      <c r="D50" s="5">
        <f t="shared" si="22"/>
        <v>81.58</v>
      </c>
      <c r="E50" s="5">
        <v>0</v>
      </c>
      <c r="F50" s="5">
        <v>81.58</v>
      </c>
      <c r="G50" s="5">
        <v>0</v>
      </c>
      <c r="H50" s="5">
        <v>0</v>
      </c>
      <c r="I50" s="5">
        <v>0</v>
      </c>
      <c r="J50" s="5">
        <v>0</v>
      </c>
      <c r="K50" s="5">
        <v>0</v>
      </c>
      <c r="L50" s="5">
        <v>0</v>
      </c>
      <c r="M50" s="5">
        <v>0</v>
      </c>
      <c r="N50" s="5">
        <v>0</v>
      </c>
      <c r="O50" s="5">
        <v>0</v>
      </c>
      <c r="P50" s="193"/>
    </row>
    <row r="51" spans="1:16" s="12" customFormat="1" ht="21" customHeight="1" x14ac:dyDescent="0.25">
      <c r="A51" s="173" t="s">
        <v>94</v>
      </c>
      <c r="B51" s="174" t="s">
        <v>17</v>
      </c>
      <c r="C51" s="43" t="s">
        <v>4</v>
      </c>
      <c r="D51" s="5">
        <f t="shared" si="22"/>
        <v>15329.969999999998</v>
      </c>
      <c r="E51" s="5">
        <f>E52+E53+E54</f>
        <v>0</v>
      </c>
      <c r="F51" s="5">
        <f t="shared" ref="F51:O51" si="25">F52+F53+F54</f>
        <v>0</v>
      </c>
      <c r="G51" s="5">
        <f t="shared" si="25"/>
        <v>8217</v>
      </c>
      <c r="H51" s="5">
        <f t="shared" si="25"/>
        <v>4677.5999999999995</v>
      </c>
      <c r="I51" s="5">
        <f t="shared" si="25"/>
        <v>0</v>
      </c>
      <c r="J51" s="5">
        <f t="shared" si="25"/>
        <v>0</v>
      </c>
      <c r="K51" s="5">
        <f t="shared" si="25"/>
        <v>2435.37</v>
      </c>
      <c r="L51" s="5">
        <f t="shared" si="25"/>
        <v>0</v>
      </c>
      <c r="M51" s="5">
        <f t="shared" si="25"/>
        <v>0</v>
      </c>
      <c r="N51" s="5">
        <f t="shared" si="25"/>
        <v>0</v>
      </c>
      <c r="O51" s="5">
        <f t="shared" si="25"/>
        <v>0</v>
      </c>
      <c r="P51" s="193"/>
    </row>
    <row r="52" spans="1:16" s="12" customFormat="1" ht="36" customHeight="1" x14ac:dyDescent="0.25">
      <c r="A52" s="173"/>
      <c r="B52" s="174"/>
      <c r="C52" s="43" t="s">
        <v>5</v>
      </c>
      <c r="D52" s="5">
        <f t="shared" si="22"/>
        <v>0</v>
      </c>
      <c r="E52" s="5">
        <v>0</v>
      </c>
      <c r="F52" s="5">
        <v>0</v>
      </c>
      <c r="G52" s="5">
        <v>0</v>
      </c>
      <c r="H52" s="5">
        <v>0</v>
      </c>
      <c r="I52" s="5">
        <v>0</v>
      </c>
      <c r="J52" s="5">
        <v>0</v>
      </c>
      <c r="K52" s="5">
        <v>0</v>
      </c>
      <c r="L52" s="5">
        <v>0</v>
      </c>
      <c r="M52" s="5">
        <v>0</v>
      </c>
      <c r="N52" s="5">
        <v>0</v>
      </c>
      <c r="O52" s="5">
        <v>0</v>
      </c>
      <c r="P52" s="193"/>
    </row>
    <row r="53" spans="1:16" s="12" customFormat="1" ht="21" customHeight="1" x14ac:dyDescent="0.25">
      <c r="A53" s="173"/>
      <c r="B53" s="174"/>
      <c r="C53" s="43" t="s">
        <v>6</v>
      </c>
      <c r="D53" s="5">
        <f t="shared" si="22"/>
        <v>11460.7</v>
      </c>
      <c r="E53" s="5">
        <v>0</v>
      </c>
      <c r="F53" s="5">
        <v>0</v>
      </c>
      <c r="G53" s="5">
        <v>7017</v>
      </c>
      <c r="H53" s="5">
        <v>4443.7</v>
      </c>
      <c r="I53" s="5">
        <v>0</v>
      </c>
      <c r="J53" s="5">
        <v>0</v>
      </c>
      <c r="K53" s="5">
        <v>0</v>
      </c>
      <c r="L53" s="5">
        <v>0</v>
      </c>
      <c r="M53" s="5">
        <v>0</v>
      </c>
      <c r="N53" s="5">
        <v>0</v>
      </c>
      <c r="O53" s="5">
        <v>0</v>
      </c>
      <c r="P53" s="193"/>
    </row>
    <row r="54" spans="1:16" s="12" customFormat="1" ht="21" customHeight="1" x14ac:dyDescent="0.25">
      <c r="A54" s="173"/>
      <c r="B54" s="174"/>
      <c r="C54" s="43" t="s">
        <v>7</v>
      </c>
      <c r="D54" s="5">
        <f t="shared" si="22"/>
        <v>3869.27</v>
      </c>
      <c r="E54" s="5">
        <v>0</v>
      </c>
      <c r="F54" s="5">
        <v>0</v>
      </c>
      <c r="G54" s="5">
        <v>1200</v>
      </c>
      <c r="H54" s="5">
        <v>233.9</v>
      </c>
      <c r="I54" s="5">
        <v>0</v>
      </c>
      <c r="J54" s="5">
        <v>0</v>
      </c>
      <c r="K54" s="5">
        <v>2435.37</v>
      </c>
      <c r="L54" s="5">
        <v>0</v>
      </c>
      <c r="M54" s="5">
        <v>0</v>
      </c>
      <c r="N54" s="5">
        <v>0</v>
      </c>
      <c r="O54" s="5">
        <v>0</v>
      </c>
      <c r="P54" s="193"/>
    </row>
    <row r="55" spans="1:16" s="12" customFormat="1" ht="21" customHeight="1" x14ac:dyDescent="0.25">
      <c r="A55" s="173" t="s">
        <v>65</v>
      </c>
      <c r="B55" s="174" t="s">
        <v>18</v>
      </c>
      <c r="C55" s="43" t="s">
        <v>4</v>
      </c>
      <c r="D55" s="5">
        <f t="shared" si="22"/>
        <v>829.3</v>
      </c>
      <c r="E55" s="5">
        <f>E56+E57+E58</f>
        <v>0</v>
      </c>
      <c r="F55" s="5">
        <f t="shared" ref="F55:O55" si="26">F56+F57+F58</f>
        <v>0</v>
      </c>
      <c r="G55" s="5">
        <f t="shared" si="26"/>
        <v>0</v>
      </c>
      <c r="H55" s="5">
        <f t="shared" si="26"/>
        <v>829.3</v>
      </c>
      <c r="I55" s="5">
        <f t="shared" si="26"/>
        <v>0</v>
      </c>
      <c r="J55" s="5">
        <f t="shared" si="26"/>
        <v>0</v>
      </c>
      <c r="K55" s="5">
        <f t="shared" si="26"/>
        <v>0</v>
      </c>
      <c r="L55" s="5">
        <f t="shared" si="26"/>
        <v>0</v>
      </c>
      <c r="M55" s="5">
        <f t="shared" si="26"/>
        <v>0</v>
      </c>
      <c r="N55" s="5">
        <f t="shared" si="26"/>
        <v>0</v>
      </c>
      <c r="O55" s="5">
        <f t="shared" si="26"/>
        <v>0</v>
      </c>
      <c r="P55" s="193"/>
    </row>
    <row r="56" spans="1:16" s="12" customFormat="1" ht="34.5" customHeight="1" x14ac:dyDescent="0.25">
      <c r="A56" s="173"/>
      <c r="B56" s="174"/>
      <c r="C56" s="43" t="s">
        <v>5</v>
      </c>
      <c r="D56" s="5">
        <f t="shared" si="22"/>
        <v>0</v>
      </c>
      <c r="E56" s="5">
        <v>0</v>
      </c>
      <c r="F56" s="5">
        <v>0</v>
      </c>
      <c r="G56" s="5">
        <v>0</v>
      </c>
      <c r="H56" s="5">
        <v>0</v>
      </c>
      <c r="I56" s="5">
        <v>0</v>
      </c>
      <c r="J56" s="5">
        <v>0</v>
      </c>
      <c r="K56" s="5">
        <v>0</v>
      </c>
      <c r="L56" s="5">
        <v>0</v>
      </c>
      <c r="M56" s="5">
        <v>0</v>
      </c>
      <c r="N56" s="5">
        <v>0</v>
      </c>
      <c r="O56" s="5">
        <v>0</v>
      </c>
      <c r="P56" s="193"/>
    </row>
    <row r="57" spans="1:16" s="12" customFormat="1" ht="21" customHeight="1" x14ac:dyDescent="0.25">
      <c r="A57" s="173"/>
      <c r="B57" s="174"/>
      <c r="C57" s="43" t="s">
        <v>6</v>
      </c>
      <c r="D57" s="5">
        <f t="shared" si="22"/>
        <v>0</v>
      </c>
      <c r="E57" s="5">
        <v>0</v>
      </c>
      <c r="F57" s="5">
        <v>0</v>
      </c>
      <c r="G57" s="5">
        <v>0</v>
      </c>
      <c r="H57" s="5">
        <v>0</v>
      </c>
      <c r="I57" s="5">
        <v>0</v>
      </c>
      <c r="J57" s="5">
        <v>0</v>
      </c>
      <c r="K57" s="5">
        <v>0</v>
      </c>
      <c r="L57" s="5">
        <v>0</v>
      </c>
      <c r="M57" s="5">
        <v>0</v>
      </c>
      <c r="N57" s="5">
        <v>0</v>
      </c>
      <c r="O57" s="5">
        <v>0</v>
      </c>
      <c r="P57" s="193"/>
    </row>
    <row r="58" spans="1:16" s="12" customFormat="1" ht="21" customHeight="1" x14ac:dyDescent="0.25">
      <c r="A58" s="173"/>
      <c r="B58" s="174"/>
      <c r="C58" s="43" t="s">
        <v>7</v>
      </c>
      <c r="D58" s="5">
        <f t="shared" si="22"/>
        <v>829.3</v>
      </c>
      <c r="E58" s="5">
        <v>0</v>
      </c>
      <c r="F58" s="5">
        <v>0</v>
      </c>
      <c r="G58" s="5">
        <v>0</v>
      </c>
      <c r="H58" s="5">
        <v>829.3</v>
      </c>
      <c r="I58" s="5">
        <v>0</v>
      </c>
      <c r="J58" s="5">
        <v>0</v>
      </c>
      <c r="K58" s="5">
        <v>0</v>
      </c>
      <c r="L58" s="5">
        <v>0</v>
      </c>
      <c r="M58" s="5">
        <v>0</v>
      </c>
      <c r="N58" s="5">
        <v>0</v>
      </c>
      <c r="O58" s="5">
        <v>0</v>
      </c>
      <c r="P58" s="193"/>
    </row>
    <row r="59" spans="1:16" s="12" customFormat="1" ht="21" customHeight="1" x14ac:dyDescent="0.25">
      <c r="A59" s="167" t="s">
        <v>66</v>
      </c>
      <c r="B59" s="170" t="s">
        <v>19</v>
      </c>
      <c r="C59" s="43" t="s">
        <v>4</v>
      </c>
      <c r="D59" s="5">
        <f t="shared" si="22"/>
        <v>0</v>
      </c>
      <c r="E59" s="5">
        <v>0</v>
      </c>
      <c r="F59" s="5">
        <v>0</v>
      </c>
      <c r="G59" s="5">
        <v>0</v>
      </c>
      <c r="H59" s="5">
        <v>0</v>
      </c>
      <c r="I59" s="5">
        <v>0</v>
      </c>
      <c r="J59" s="5">
        <v>0</v>
      </c>
      <c r="K59" s="5">
        <v>0</v>
      </c>
      <c r="L59" s="5">
        <v>0</v>
      </c>
      <c r="M59" s="5">
        <v>0</v>
      </c>
      <c r="N59" s="5">
        <v>0</v>
      </c>
      <c r="O59" s="5">
        <v>0</v>
      </c>
      <c r="P59" s="193"/>
    </row>
    <row r="60" spans="1:16" s="12" customFormat="1" ht="35.25" customHeight="1" x14ac:dyDescent="0.25">
      <c r="A60" s="160"/>
      <c r="B60" s="171"/>
      <c r="C60" s="43" t="s">
        <v>5</v>
      </c>
      <c r="D60" s="5">
        <f t="shared" si="22"/>
        <v>0</v>
      </c>
      <c r="E60" s="5">
        <v>0</v>
      </c>
      <c r="F60" s="5">
        <v>0</v>
      </c>
      <c r="G60" s="5">
        <v>0</v>
      </c>
      <c r="H60" s="5">
        <v>0</v>
      </c>
      <c r="I60" s="5">
        <v>0</v>
      </c>
      <c r="J60" s="5">
        <v>0</v>
      </c>
      <c r="K60" s="5">
        <v>0</v>
      </c>
      <c r="L60" s="5">
        <v>0</v>
      </c>
      <c r="M60" s="5">
        <v>0</v>
      </c>
      <c r="N60" s="5">
        <v>0</v>
      </c>
      <c r="O60" s="5">
        <v>0</v>
      </c>
      <c r="P60" s="193"/>
    </row>
    <row r="61" spans="1:16" s="12" customFormat="1" ht="21" customHeight="1" x14ac:dyDescent="0.25">
      <c r="A61" s="160"/>
      <c r="B61" s="171"/>
      <c r="C61" s="43" t="s">
        <v>6</v>
      </c>
      <c r="D61" s="5">
        <f t="shared" si="22"/>
        <v>0</v>
      </c>
      <c r="E61" s="5">
        <v>0</v>
      </c>
      <c r="F61" s="5">
        <v>0</v>
      </c>
      <c r="G61" s="5">
        <v>0</v>
      </c>
      <c r="H61" s="5">
        <v>0</v>
      </c>
      <c r="I61" s="5">
        <v>0</v>
      </c>
      <c r="J61" s="5">
        <v>0</v>
      </c>
      <c r="K61" s="5">
        <v>0</v>
      </c>
      <c r="L61" s="5">
        <v>0</v>
      </c>
      <c r="M61" s="5">
        <v>0</v>
      </c>
      <c r="N61" s="5">
        <v>0</v>
      </c>
      <c r="O61" s="5">
        <v>0</v>
      </c>
      <c r="P61" s="193"/>
    </row>
    <row r="62" spans="1:16" s="12" customFormat="1" ht="21" customHeight="1" x14ac:dyDescent="0.25">
      <c r="A62" s="186"/>
      <c r="B62" s="172"/>
      <c r="C62" s="43" t="s">
        <v>7</v>
      </c>
      <c r="D62" s="5">
        <f t="shared" si="22"/>
        <v>0</v>
      </c>
      <c r="E62" s="5">
        <v>0</v>
      </c>
      <c r="F62" s="5">
        <v>0</v>
      </c>
      <c r="G62" s="5">
        <v>0</v>
      </c>
      <c r="H62" s="5">
        <v>0</v>
      </c>
      <c r="I62" s="5">
        <v>0</v>
      </c>
      <c r="J62" s="5">
        <v>0</v>
      </c>
      <c r="K62" s="5">
        <v>0</v>
      </c>
      <c r="L62" s="5">
        <v>0</v>
      </c>
      <c r="M62" s="5">
        <v>0</v>
      </c>
      <c r="N62" s="5">
        <v>0</v>
      </c>
      <c r="O62" s="5">
        <v>0</v>
      </c>
      <c r="P62" s="193"/>
    </row>
    <row r="63" spans="1:16" s="12" customFormat="1" ht="21" customHeight="1" x14ac:dyDescent="0.25">
      <c r="A63" s="173" t="s">
        <v>67</v>
      </c>
      <c r="B63" s="174" t="s">
        <v>21</v>
      </c>
      <c r="C63" s="43" t="s">
        <v>4</v>
      </c>
      <c r="D63" s="5">
        <f t="shared" ref="D63:D79" si="27">E63+F63+G63+H63+I63+J63+K63+L63+M63+N63+O63</f>
        <v>1081.5</v>
      </c>
      <c r="E63" s="5">
        <f>E64+E65+E66+E67</f>
        <v>0</v>
      </c>
      <c r="F63" s="5">
        <f t="shared" ref="F63:O63" si="28">F64+F65+F66+F67</f>
        <v>0</v>
      </c>
      <c r="G63" s="5">
        <f t="shared" si="28"/>
        <v>1081.5</v>
      </c>
      <c r="H63" s="5">
        <f t="shared" si="28"/>
        <v>0</v>
      </c>
      <c r="I63" s="5">
        <f t="shared" si="28"/>
        <v>0</v>
      </c>
      <c r="J63" s="5">
        <f t="shared" si="28"/>
        <v>0</v>
      </c>
      <c r="K63" s="5">
        <f t="shared" si="28"/>
        <v>0</v>
      </c>
      <c r="L63" s="5">
        <f t="shared" si="28"/>
        <v>0</v>
      </c>
      <c r="M63" s="5">
        <f t="shared" si="28"/>
        <v>0</v>
      </c>
      <c r="N63" s="5">
        <f t="shared" si="28"/>
        <v>0</v>
      </c>
      <c r="O63" s="5">
        <f t="shared" si="28"/>
        <v>0</v>
      </c>
      <c r="P63" s="193"/>
    </row>
    <row r="64" spans="1:16" s="12" customFormat="1" ht="35.25" customHeight="1" x14ac:dyDescent="0.25">
      <c r="A64" s="173"/>
      <c r="B64" s="174"/>
      <c r="C64" s="43" t="s">
        <v>5</v>
      </c>
      <c r="D64" s="5">
        <f t="shared" si="27"/>
        <v>0</v>
      </c>
      <c r="E64" s="5">
        <v>0</v>
      </c>
      <c r="F64" s="5">
        <v>0</v>
      </c>
      <c r="G64" s="5">
        <v>0</v>
      </c>
      <c r="H64" s="5">
        <v>0</v>
      </c>
      <c r="I64" s="5">
        <v>0</v>
      </c>
      <c r="J64" s="5">
        <v>0</v>
      </c>
      <c r="K64" s="5">
        <v>0</v>
      </c>
      <c r="L64" s="5">
        <v>0</v>
      </c>
      <c r="M64" s="5">
        <v>0</v>
      </c>
      <c r="N64" s="5">
        <v>0</v>
      </c>
      <c r="O64" s="5">
        <v>0</v>
      </c>
      <c r="P64" s="193"/>
    </row>
    <row r="65" spans="1:16" s="12" customFormat="1" ht="21" customHeight="1" x14ac:dyDescent="0.25">
      <c r="A65" s="173"/>
      <c r="B65" s="174"/>
      <c r="C65" s="43" t="s">
        <v>6</v>
      </c>
      <c r="D65" s="5">
        <f t="shared" si="27"/>
        <v>0</v>
      </c>
      <c r="E65" s="5">
        <v>0</v>
      </c>
      <c r="F65" s="5">
        <v>0</v>
      </c>
      <c r="G65" s="5">
        <v>0</v>
      </c>
      <c r="H65" s="5">
        <v>0</v>
      </c>
      <c r="I65" s="5">
        <v>0</v>
      </c>
      <c r="J65" s="5">
        <v>0</v>
      </c>
      <c r="K65" s="5">
        <v>0</v>
      </c>
      <c r="L65" s="5">
        <v>0</v>
      </c>
      <c r="M65" s="5">
        <v>0</v>
      </c>
      <c r="N65" s="5">
        <v>0</v>
      </c>
      <c r="O65" s="5">
        <v>0</v>
      </c>
      <c r="P65" s="193"/>
    </row>
    <row r="66" spans="1:16" s="12" customFormat="1" ht="21" customHeight="1" x14ac:dyDescent="0.25">
      <c r="A66" s="173"/>
      <c r="B66" s="174"/>
      <c r="C66" s="43" t="s">
        <v>20</v>
      </c>
      <c r="D66" s="5">
        <f t="shared" si="27"/>
        <v>0</v>
      </c>
      <c r="E66" s="5">
        <v>0</v>
      </c>
      <c r="F66" s="5">
        <v>0</v>
      </c>
      <c r="G66" s="5">
        <v>0</v>
      </c>
      <c r="H66" s="5">
        <v>0</v>
      </c>
      <c r="I66" s="5">
        <v>0</v>
      </c>
      <c r="J66" s="5">
        <v>0</v>
      </c>
      <c r="K66" s="5">
        <v>0</v>
      </c>
      <c r="L66" s="5">
        <v>0</v>
      </c>
      <c r="M66" s="5">
        <v>0</v>
      </c>
      <c r="N66" s="5">
        <v>0</v>
      </c>
      <c r="O66" s="5">
        <v>0</v>
      </c>
      <c r="P66" s="193"/>
    </row>
    <row r="67" spans="1:16" s="12" customFormat="1" ht="21" customHeight="1" x14ac:dyDescent="0.25">
      <c r="A67" s="173"/>
      <c r="B67" s="174"/>
      <c r="C67" s="43" t="s">
        <v>22</v>
      </c>
      <c r="D67" s="5">
        <f t="shared" si="27"/>
        <v>1081.5</v>
      </c>
      <c r="E67" s="5">
        <v>0</v>
      </c>
      <c r="F67" s="5">
        <v>0</v>
      </c>
      <c r="G67" s="5">
        <v>1081.5</v>
      </c>
      <c r="H67" s="5">
        <v>0</v>
      </c>
      <c r="I67" s="5">
        <v>0</v>
      </c>
      <c r="J67" s="5">
        <v>0</v>
      </c>
      <c r="K67" s="5">
        <v>0</v>
      </c>
      <c r="L67" s="5">
        <v>0</v>
      </c>
      <c r="M67" s="5">
        <v>0</v>
      </c>
      <c r="N67" s="5">
        <v>0</v>
      </c>
      <c r="O67" s="5">
        <v>0</v>
      </c>
      <c r="P67" s="193"/>
    </row>
    <row r="68" spans="1:16" s="12" customFormat="1" ht="21" customHeight="1" x14ac:dyDescent="0.25">
      <c r="A68" s="173" t="s">
        <v>68</v>
      </c>
      <c r="B68" s="174" t="s">
        <v>24</v>
      </c>
      <c r="C68" s="43" t="s">
        <v>4</v>
      </c>
      <c r="D68" s="5">
        <f t="shared" si="27"/>
        <v>505170</v>
      </c>
      <c r="E68" s="5">
        <f>E69+E70+E71</f>
        <v>0</v>
      </c>
      <c r="F68" s="5">
        <f t="shared" ref="F68:G68" si="29">F69+F70+F71</f>
        <v>0</v>
      </c>
      <c r="G68" s="5">
        <f t="shared" si="29"/>
        <v>0</v>
      </c>
      <c r="H68" s="5">
        <f>H70+H69</f>
        <v>128220</v>
      </c>
      <c r="I68" s="5">
        <f>I69+I70+I71</f>
        <v>263620</v>
      </c>
      <c r="J68" s="5">
        <f>J69+J70+J71</f>
        <v>113330</v>
      </c>
      <c r="K68" s="5">
        <f t="shared" ref="K68:O68" si="30">K69+K70+K71</f>
        <v>0</v>
      </c>
      <c r="L68" s="5">
        <f t="shared" si="30"/>
        <v>0</v>
      </c>
      <c r="M68" s="5">
        <f t="shared" si="30"/>
        <v>0</v>
      </c>
      <c r="N68" s="5">
        <f t="shared" si="30"/>
        <v>0</v>
      </c>
      <c r="O68" s="5">
        <f t="shared" si="30"/>
        <v>0</v>
      </c>
      <c r="P68" s="193"/>
    </row>
    <row r="69" spans="1:16" s="12" customFormat="1" ht="30" customHeight="1" x14ac:dyDescent="0.25">
      <c r="A69" s="173"/>
      <c r="B69" s="174"/>
      <c r="C69" s="43" t="s">
        <v>5</v>
      </c>
      <c r="D69" s="5">
        <f t="shared" si="27"/>
        <v>505170</v>
      </c>
      <c r="E69" s="5">
        <v>0</v>
      </c>
      <c r="F69" s="5">
        <v>0</v>
      </c>
      <c r="G69" s="5">
        <v>0</v>
      </c>
      <c r="H69" s="5">
        <v>128220</v>
      </c>
      <c r="I69" s="5">
        <v>263620</v>
      </c>
      <c r="J69" s="5">
        <v>113330</v>
      </c>
      <c r="K69" s="5">
        <v>0</v>
      </c>
      <c r="L69" s="5">
        <v>0</v>
      </c>
      <c r="M69" s="5">
        <v>0</v>
      </c>
      <c r="N69" s="5">
        <v>0</v>
      </c>
      <c r="O69" s="5">
        <v>0</v>
      </c>
      <c r="P69" s="193"/>
    </row>
    <row r="70" spans="1:16" s="12" customFormat="1" ht="28.5" customHeight="1" x14ac:dyDescent="0.25">
      <c r="A70" s="173"/>
      <c r="B70" s="174"/>
      <c r="C70" s="43" t="s">
        <v>23</v>
      </c>
      <c r="D70" s="5">
        <f t="shared" si="27"/>
        <v>0</v>
      </c>
      <c r="E70" s="5">
        <v>0</v>
      </c>
      <c r="F70" s="5">
        <v>0</v>
      </c>
      <c r="G70" s="5">
        <v>0</v>
      </c>
      <c r="H70" s="5">
        <v>0</v>
      </c>
      <c r="I70" s="5">
        <v>0</v>
      </c>
      <c r="J70" s="5">
        <v>0</v>
      </c>
      <c r="K70" s="5">
        <v>0</v>
      </c>
      <c r="L70" s="5">
        <v>0</v>
      </c>
      <c r="M70" s="5">
        <v>0</v>
      </c>
      <c r="N70" s="5">
        <v>0</v>
      </c>
      <c r="O70" s="5">
        <v>0</v>
      </c>
      <c r="P70" s="193"/>
    </row>
    <row r="71" spans="1:16" s="12" customFormat="1" ht="60.75" customHeight="1" x14ac:dyDescent="0.25">
      <c r="A71" s="173"/>
      <c r="B71" s="174"/>
      <c r="C71" s="43" t="s">
        <v>20</v>
      </c>
      <c r="D71" s="5">
        <f t="shared" si="27"/>
        <v>0</v>
      </c>
      <c r="E71" s="5">
        <v>0</v>
      </c>
      <c r="F71" s="5">
        <v>0</v>
      </c>
      <c r="G71" s="5">
        <v>0</v>
      </c>
      <c r="H71" s="5">
        <v>0</v>
      </c>
      <c r="I71" s="5">
        <v>0</v>
      </c>
      <c r="J71" s="5">
        <v>0</v>
      </c>
      <c r="K71" s="5">
        <v>0</v>
      </c>
      <c r="L71" s="5">
        <v>0</v>
      </c>
      <c r="M71" s="5">
        <v>0</v>
      </c>
      <c r="N71" s="5">
        <v>0</v>
      </c>
      <c r="O71" s="5">
        <v>0</v>
      </c>
      <c r="P71" s="193"/>
    </row>
    <row r="72" spans="1:16" s="12" customFormat="1" ht="21" customHeight="1" x14ac:dyDescent="0.25">
      <c r="A72" s="173" t="s">
        <v>95</v>
      </c>
      <c r="B72" s="174" t="s">
        <v>24</v>
      </c>
      <c r="C72" s="43" t="s">
        <v>4</v>
      </c>
      <c r="D72" s="5">
        <f t="shared" si="27"/>
        <v>4056.6000000000004</v>
      </c>
      <c r="E72" s="5">
        <f>E73+E74+E75</f>
        <v>0</v>
      </c>
      <c r="F72" s="5">
        <f t="shared" ref="F72:G72" si="31">F73+F74+F75</f>
        <v>0</v>
      </c>
      <c r="G72" s="5">
        <f t="shared" si="31"/>
        <v>0</v>
      </c>
      <c r="H72" s="5">
        <f>H74+H73</f>
        <v>485.3</v>
      </c>
      <c r="I72" s="5">
        <f>I74+I73</f>
        <v>2561.8000000000002</v>
      </c>
      <c r="J72" s="5">
        <f>J73+J74+J75</f>
        <v>1009.5</v>
      </c>
      <c r="K72" s="5">
        <f t="shared" ref="K72:O72" si="32">K73+K74+K75</f>
        <v>0</v>
      </c>
      <c r="L72" s="5">
        <f t="shared" si="32"/>
        <v>0</v>
      </c>
      <c r="M72" s="5">
        <f t="shared" si="32"/>
        <v>0</v>
      </c>
      <c r="N72" s="5">
        <f t="shared" si="32"/>
        <v>0</v>
      </c>
      <c r="O72" s="5">
        <f t="shared" si="32"/>
        <v>0</v>
      </c>
      <c r="P72" s="193"/>
    </row>
    <row r="73" spans="1:16" s="12" customFormat="1" ht="30.75" customHeight="1" x14ac:dyDescent="0.25">
      <c r="A73" s="173"/>
      <c r="B73" s="174"/>
      <c r="C73" s="43" t="s">
        <v>5</v>
      </c>
      <c r="D73" s="5">
        <f t="shared" si="27"/>
        <v>0</v>
      </c>
      <c r="E73" s="5">
        <v>0</v>
      </c>
      <c r="F73" s="5">
        <v>0</v>
      </c>
      <c r="G73" s="5">
        <v>0</v>
      </c>
      <c r="H73" s="5">
        <v>0</v>
      </c>
      <c r="I73" s="5">
        <v>0</v>
      </c>
      <c r="J73" s="5">
        <v>0</v>
      </c>
      <c r="K73" s="5">
        <v>0</v>
      </c>
      <c r="L73" s="5">
        <v>0</v>
      </c>
      <c r="M73" s="5">
        <v>0</v>
      </c>
      <c r="N73" s="5">
        <v>0</v>
      </c>
      <c r="O73" s="5">
        <v>0</v>
      </c>
      <c r="P73" s="193"/>
    </row>
    <row r="74" spans="1:16" s="12" customFormat="1" ht="30.75" customHeight="1" x14ac:dyDescent="0.25">
      <c r="A74" s="173"/>
      <c r="B74" s="174"/>
      <c r="C74" s="43" t="s">
        <v>23</v>
      </c>
      <c r="D74" s="5">
        <f t="shared" si="27"/>
        <v>4056.6000000000004</v>
      </c>
      <c r="E74" s="5">
        <v>0</v>
      </c>
      <c r="F74" s="5">
        <v>0</v>
      </c>
      <c r="G74" s="5">
        <v>0</v>
      </c>
      <c r="H74" s="5">
        <v>485.3</v>
      </c>
      <c r="I74" s="5">
        <v>2561.8000000000002</v>
      </c>
      <c r="J74" s="5">
        <v>1009.5</v>
      </c>
      <c r="K74" s="5">
        <v>0</v>
      </c>
      <c r="L74" s="5">
        <v>0</v>
      </c>
      <c r="M74" s="5">
        <v>0</v>
      </c>
      <c r="N74" s="5">
        <v>0</v>
      </c>
      <c r="O74" s="5">
        <v>0</v>
      </c>
      <c r="P74" s="193"/>
    </row>
    <row r="75" spans="1:16" s="12" customFormat="1" ht="21" customHeight="1" x14ac:dyDescent="0.25">
      <c r="A75" s="173"/>
      <c r="B75" s="174"/>
      <c r="C75" s="43" t="s">
        <v>20</v>
      </c>
      <c r="D75" s="5">
        <f t="shared" si="27"/>
        <v>0</v>
      </c>
      <c r="E75" s="5">
        <v>0</v>
      </c>
      <c r="F75" s="5">
        <v>0</v>
      </c>
      <c r="G75" s="5">
        <v>0</v>
      </c>
      <c r="H75" s="5">
        <v>0</v>
      </c>
      <c r="I75" s="5">
        <v>0</v>
      </c>
      <c r="J75" s="5">
        <v>0</v>
      </c>
      <c r="K75" s="5">
        <v>0</v>
      </c>
      <c r="L75" s="5">
        <v>0</v>
      </c>
      <c r="M75" s="5">
        <v>0</v>
      </c>
      <c r="N75" s="5">
        <v>0</v>
      </c>
      <c r="O75" s="5">
        <v>0</v>
      </c>
      <c r="P75" s="193"/>
    </row>
    <row r="76" spans="1:16" s="12" customFormat="1" ht="21" customHeight="1" x14ac:dyDescent="0.25">
      <c r="A76" s="173" t="s">
        <v>98</v>
      </c>
      <c r="B76" s="170" t="s">
        <v>99</v>
      </c>
      <c r="C76" s="43" t="s">
        <v>4</v>
      </c>
      <c r="D76" s="5">
        <f t="shared" si="27"/>
        <v>1171</v>
      </c>
      <c r="E76" s="5">
        <f t="shared" ref="E76:H76" si="33">E78+E77+E79</f>
        <v>0</v>
      </c>
      <c r="F76" s="5">
        <f t="shared" si="33"/>
        <v>0</v>
      </c>
      <c r="G76" s="5">
        <f t="shared" si="33"/>
        <v>0</v>
      </c>
      <c r="H76" s="5">
        <f t="shared" si="33"/>
        <v>0</v>
      </c>
      <c r="I76" s="5">
        <f>I78+I77+I79</f>
        <v>783</v>
      </c>
      <c r="J76" s="5">
        <v>388</v>
      </c>
      <c r="K76" s="5">
        <f t="shared" ref="K76:O76" si="34">K78+K77+K79</f>
        <v>0</v>
      </c>
      <c r="L76" s="5">
        <f t="shared" si="34"/>
        <v>0</v>
      </c>
      <c r="M76" s="5">
        <f t="shared" si="34"/>
        <v>0</v>
      </c>
      <c r="N76" s="5">
        <f t="shared" si="34"/>
        <v>0</v>
      </c>
      <c r="O76" s="5">
        <f t="shared" si="34"/>
        <v>0</v>
      </c>
      <c r="P76" s="193"/>
    </row>
    <row r="77" spans="1:16" s="12" customFormat="1" ht="21" customHeight="1" x14ac:dyDescent="0.25">
      <c r="A77" s="173"/>
      <c r="B77" s="171"/>
      <c r="C77" s="43" t="s">
        <v>5</v>
      </c>
      <c r="D77" s="5">
        <f t="shared" si="27"/>
        <v>0</v>
      </c>
      <c r="E77" s="5">
        <v>0</v>
      </c>
      <c r="F77" s="5">
        <v>0</v>
      </c>
      <c r="G77" s="5">
        <v>0</v>
      </c>
      <c r="H77" s="5">
        <v>0</v>
      </c>
      <c r="I77" s="5">
        <v>0</v>
      </c>
      <c r="J77" s="5">
        <v>0</v>
      </c>
      <c r="K77" s="5">
        <v>0</v>
      </c>
      <c r="L77" s="5">
        <v>0</v>
      </c>
      <c r="M77" s="5">
        <v>0</v>
      </c>
      <c r="N77" s="5">
        <v>0</v>
      </c>
      <c r="O77" s="5">
        <v>0</v>
      </c>
      <c r="P77" s="193"/>
    </row>
    <row r="78" spans="1:16" s="12" customFormat="1" ht="21" customHeight="1" x14ac:dyDescent="0.25">
      <c r="A78" s="173"/>
      <c r="B78" s="171"/>
      <c r="C78" s="43" t="s">
        <v>23</v>
      </c>
      <c r="D78" s="5">
        <f t="shared" si="27"/>
        <v>0</v>
      </c>
      <c r="E78" s="5">
        <v>0</v>
      </c>
      <c r="F78" s="5">
        <v>0</v>
      </c>
      <c r="G78" s="5">
        <v>0</v>
      </c>
      <c r="H78" s="5">
        <v>0</v>
      </c>
      <c r="I78" s="5">
        <v>0</v>
      </c>
      <c r="J78" s="5">
        <v>0</v>
      </c>
      <c r="K78" s="5">
        <v>0</v>
      </c>
      <c r="L78" s="5">
        <v>0</v>
      </c>
      <c r="M78" s="5">
        <v>0</v>
      </c>
      <c r="N78" s="5">
        <v>0</v>
      </c>
      <c r="O78" s="5">
        <v>0</v>
      </c>
      <c r="P78" s="193"/>
    </row>
    <row r="79" spans="1:16" s="12" customFormat="1" ht="21" customHeight="1" x14ac:dyDescent="0.25">
      <c r="A79" s="173"/>
      <c r="B79" s="172"/>
      <c r="C79" s="43" t="s">
        <v>20</v>
      </c>
      <c r="D79" s="5">
        <f t="shared" si="27"/>
        <v>1171</v>
      </c>
      <c r="E79" s="5">
        <v>0</v>
      </c>
      <c r="F79" s="5">
        <v>0</v>
      </c>
      <c r="G79" s="5">
        <v>0</v>
      </c>
      <c r="H79" s="5">
        <v>0</v>
      </c>
      <c r="I79" s="5">
        <v>783</v>
      </c>
      <c r="J79" s="5">
        <v>388</v>
      </c>
      <c r="K79" s="5">
        <v>0</v>
      </c>
      <c r="L79" s="5">
        <v>0</v>
      </c>
      <c r="M79" s="5">
        <v>0</v>
      </c>
      <c r="N79" s="5">
        <v>0</v>
      </c>
      <c r="O79" s="5">
        <v>0</v>
      </c>
      <c r="P79" s="193"/>
    </row>
    <row r="80" spans="1:16" s="12" customFormat="1" ht="21" customHeight="1" x14ac:dyDescent="0.25">
      <c r="A80" s="173" t="s">
        <v>117</v>
      </c>
      <c r="B80" s="170" t="s">
        <v>119</v>
      </c>
      <c r="C80" s="43" t="s">
        <v>4</v>
      </c>
      <c r="D80" s="5">
        <f>D81+D82+D83</f>
        <v>1916.52</v>
      </c>
      <c r="E80" s="5">
        <f t="shared" ref="E80:H80" si="35">E82+E81+E83</f>
        <v>0</v>
      </c>
      <c r="F80" s="5">
        <f t="shared" si="35"/>
        <v>0</v>
      </c>
      <c r="G80" s="5">
        <f t="shared" si="35"/>
        <v>0</v>
      </c>
      <c r="H80" s="5">
        <f t="shared" si="35"/>
        <v>0</v>
      </c>
      <c r="I80" s="5">
        <f>I82+I81+I83</f>
        <v>0</v>
      </c>
      <c r="J80" s="5">
        <f>J81+J82+J83</f>
        <v>1916.52</v>
      </c>
      <c r="K80" s="5">
        <f t="shared" ref="K80:O80" si="36">K82+K81+K83</f>
        <v>0</v>
      </c>
      <c r="L80" s="5">
        <f t="shared" si="36"/>
        <v>0</v>
      </c>
      <c r="M80" s="5">
        <f t="shared" si="36"/>
        <v>0</v>
      </c>
      <c r="N80" s="5">
        <f t="shared" si="36"/>
        <v>0</v>
      </c>
      <c r="O80" s="5">
        <f t="shared" si="36"/>
        <v>0</v>
      </c>
      <c r="P80" s="193"/>
    </row>
    <row r="81" spans="1:16" s="12" customFormat="1" ht="28.5" customHeight="1" x14ac:dyDescent="0.25">
      <c r="A81" s="173"/>
      <c r="B81" s="171"/>
      <c r="C81" s="43" t="s">
        <v>5</v>
      </c>
      <c r="D81" s="5">
        <f>E81+F81+G81+H81+I81+J81+K81+L81+M81+N81+O81</f>
        <v>0</v>
      </c>
      <c r="E81" s="5">
        <v>0</v>
      </c>
      <c r="F81" s="5">
        <v>0</v>
      </c>
      <c r="G81" s="5">
        <v>0</v>
      </c>
      <c r="H81" s="5">
        <v>0</v>
      </c>
      <c r="I81" s="5">
        <v>0</v>
      </c>
      <c r="J81" s="5">
        <v>0</v>
      </c>
      <c r="K81" s="5">
        <v>0</v>
      </c>
      <c r="L81" s="5">
        <v>0</v>
      </c>
      <c r="M81" s="5">
        <v>0</v>
      </c>
      <c r="N81" s="5">
        <v>0</v>
      </c>
      <c r="O81" s="5">
        <v>0</v>
      </c>
      <c r="P81" s="193"/>
    </row>
    <row r="82" spans="1:16" s="12" customFormat="1" ht="28.5" customHeight="1" x14ac:dyDescent="0.25">
      <c r="A82" s="173"/>
      <c r="B82" s="171"/>
      <c r="C82" s="43" t="s">
        <v>23</v>
      </c>
      <c r="D82" s="5">
        <f>E82+F82+G82+H82+I82+J82+K82+L82+M82+N82+O82</f>
        <v>0</v>
      </c>
      <c r="E82" s="5">
        <v>0</v>
      </c>
      <c r="F82" s="5">
        <v>0</v>
      </c>
      <c r="G82" s="5">
        <v>0</v>
      </c>
      <c r="H82" s="5">
        <v>0</v>
      </c>
      <c r="I82" s="5">
        <v>0</v>
      </c>
      <c r="J82" s="5">
        <v>0</v>
      </c>
      <c r="K82" s="5">
        <v>0</v>
      </c>
      <c r="L82" s="5">
        <v>0</v>
      </c>
      <c r="M82" s="5">
        <v>0</v>
      </c>
      <c r="N82" s="5">
        <v>0</v>
      </c>
      <c r="O82" s="5">
        <v>0</v>
      </c>
      <c r="P82" s="193"/>
    </row>
    <row r="83" spans="1:16" s="12" customFormat="1" ht="21" customHeight="1" x14ac:dyDescent="0.25">
      <c r="A83" s="173"/>
      <c r="B83" s="172"/>
      <c r="C83" s="43" t="s">
        <v>20</v>
      </c>
      <c r="D83" s="5">
        <f>E83+F83+G83+H83+I83+J83+K83+L83+M83+N83+O83</f>
        <v>1916.52</v>
      </c>
      <c r="E83" s="5">
        <v>0</v>
      </c>
      <c r="F83" s="5">
        <v>0</v>
      </c>
      <c r="G83" s="5">
        <v>0</v>
      </c>
      <c r="H83" s="5">
        <v>0</v>
      </c>
      <c r="I83" s="5">
        <v>0</v>
      </c>
      <c r="J83" s="5">
        <v>1916.52</v>
      </c>
      <c r="K83" s="5">
        <v>0</v>
      </c>
      <c r="L83" s="5">
        <v>0</v>
      </c>
      <c r="M83" s="5">
        <v>0</v>
      </c>
      <c r="N83" s="5">
        <v>0</v>
      </c>
      <c r="O83" s="5">
        <v>0</v>
      </c>
      <c r="P83" s="193"/>
    </row>
    <row r="84" spans="1:16" s="12" customFormat="1" ht="21" customHeight="1" x14ac:dyDescent="0.25">
      <c r="A84" s="173" t="s">
        <v>118</v>
      </c>
      <c r="B84" s="170" t="s">
        <v>120</v>
      </c>
      <c r="C84" s="43" t="s">
        <v>4</v>
      </c>
      <c r="D84" s="5">
        <f>D85+D86+D87</f>
        <v>230.32</v>
      </c>
      <c r="E84" s="5">
        <f t="shared" ref="E84:H84" si="37">E86+E85+E87</f>
        <v>0</v>
      </c>
      <c r="F84" s="5">
        <f t="shared" si="37"/>
        <v>0</v>
      </c>
      <c r="G84" s="5">
        <f t="shared" si="37"/>
        <v>0</v>
      </c>
      <c r="H84" s="5">
        <f t="shared" si="37"/>
        <v>0</v>
      </c>
      <c r="I84" s="5">
        <f>I86+I85+I87</f>
        <v>0</v>
      </c>
      <c r="J84" s="5">
        <f>J85+J86+J87</f>
        <v>230.32</v>
      </c>
      <c r="K84" s="5">
        <f t="shared" ref="K84:O84" si="38">K86+K85+K87</f>
        <v>0</v>
      </c>
      <c r="L84" s="5">
        <f t="shared" si="38"/>
        <v>0</v>
      </c>
      <c r="M84" s="5">
        <f t="shared" si="38"/>
        <v>0</v>
      </c>
      <c r="N84" s="5">
        <f t="shared" si="38"/>
        <v>0</v>
      </c>
      <c r="O84" s="5">
        <f t="shared" si="38"/>
        <v>0</v>
      </c>
      <c r="P84" s="193"/>
    </row>
    <row r="85" spans="1:16" s="12" customFormat="1" ht="35.25" customHeight="1" x14ac:dyDescent="0.25">
      <c r="A85" s="173"/>
      <c r="B85" s="171"/>
      <c r="C85" s="43" t="s">
        <v>5</v>
      </c>
      <c r="D85" s="5">
        <f>E85+F85+G85+H85+I85+J85+K85+L85+M85+N85+O85</f>
        <v>0</v>
      </c>
      <c r="E85" s="5">
        <v>0</v>
      </c>
      <c r="F85" s="5">
        <v>0</v>
      </c>
      <c r="G85" s="5">
        <v>0</v>
      </c>
      <c r="H85" s="5">
        <v>0</v>
      </c>
      <c r="I85" s="5">
        <v>0</v>
      </c>
      <c r="J85" s="5">
        <v>0</v>
      </c>
      <c r="K85" s="5">
        <v>0</v>
      </c>
      <c r="L85" s="5">
        <v>0</v>
      </c>
      <c r="M85" s="5">
        <v>0</v>
      </c>
      <c r="N85" s="5">
        <v>0</v>
      </c>
      <c r="O85" s="5">
        <v>0</v>
      </c>
      <c r="P85" s="193"/>
    </row>
    <row r="86" spans="1:16" s="12" customFormat="1" ht="23.25" customHeight="1" x14ac:dyDescent="0.25">
      <c r="A86" s="173"/>
      <c r="B86" s="171"/>
      <c r="C86" s="43" t="s">
        <v>23</v>
      </c>
      <c r="D86" s="5">
        <f>E86+F86+G86+H86+I86+J86+K86+L86+M86+N86+O86</f>
        <v>0</v>
      </c>
      <c r="E86" s="5">
        <v>0</v>
      </c>
      <c r="F86" s="5">
        <v>0</v>
      </c>
      <c r="G86" s="5">
        <v>0</v>
      </c>
      <c r="H86" s="5">
        <v>0</v>
      </c>
      <c r="I86" s="5">
        <v>0</v>
      </c>
      <c r="J86" s="5">
        <v>0</v>
      </c>
      <c r="K86" s="5">
        <v>0</v>
      </c>
      <c r="L86" s="5">
        <v>0</v>
      </c>
      <c r="M86" s="5">
        <v>0</v>
      </c>
      <c r="N86" s="5">
        <v>0</v>
      </c>
      <c r="O86" s="5">
        <v>0</v>
      </c>
      <c r="P86" s="193"/>
    </row>
    <row r="87" spans="1:16" s="12" customFormat="1" ht="21" customHeight="1" x14ac:dyDescent="0.25">
      <c r="A87" s="173"/>
      <c r="B87" s="172"/>
      <c r="C87" s="43" t="s">
        <v>20</v>
      </c>
      <c r="D87" s="5">
        <f>E87+F87+G87+H87+I87+J87+K87+L87+M87+N87+O87</f>
        <v>230.32</v>
      </c>
      <c r="E87" s="5">
        <v>0</v>
      </c>
      <c r="F87" s="5">
        <v>0</v>
      </c>
      <c r="G87" s="5">
        <v>0</v>
      </c>
      <c r="H87" s="5">
        <v>0</v>
      </c>
      <c r="I87" s="5">
        <v>0</v>
      </c>
      <c r="J87" s="5">
        <v>230.32</v>
      </c>
      <c r="K87" s="5">
        <v>0</v>
      </c>
      <c r="L87" s="5">
        <v>0</v>
      </c>
      <c r="M87" s="5">
        <v>0</v>
      </c>
      <c r="N87" s="5">
        <v>0</v>
      </c>
      <c r="O87" s="5">
        <v>0</v>
      </c>
      <c r="P87" s="193"/>
    </row>
    <row r="88" spans="1:16" s="12" customFormat="1" ht="21" customHeight="1" x14ac:dyDescent="0.25">
      <c r="A88" s="167" t="s">
        <v>121</v>
      </c>
      <c r="B88" s="170" t="s">
        <v>253</v>
      </c>
      <c r="C88" s="43" t="s">
        <v>4</v>
      </c>
      <c r="D88" s="5">
        <f>D89+D90+D91</f>
        <v>2858.5</v>
      </c>
      <c r="E88" s="5">
        <f t="shared" ref="E88:O88" si="39">E89+E90+E91</f>
        <v>0</v>
      </c>
      <c r="F88" s="5">
        <f t="shared" si="39"/>
        <v>0</v>
      </c>
      <c r="G88" s="5">
        <f t="shared" si="39"/>
        <v>0</v>
      </c>
      <c r="H88" s="5">
        <f t="shared" si="39"/>
        <v>0</v>
      </c>
      <c r="I88" s="5">
        <f t="shared" si="39"/>
        <v>0</v>
      </c>
      <c r="J88" s="5">
        <f t="shared" si="39"/>
        <v>2858.5</v>
      </c>
      <c r="K88" s="5">
        <f t="shared" si="39"/>
        <v>0</v>
      </c>
      <c r="L88" s="5">
        <f t="shared" si="39"/>
        <v>0</v>
      </c>
      <c r="M88" s="5">
        <f t="shared" si="39"/>
        <v>0</v>
      </c>
      <c r="N88" s="5">
        <f t="shared" si="39"/>
        <v>0</v>
      </c>
      <c r="O88" s="5">
        <f t="shared" si="39"/>
        <v>0</v>
      </c>
      <c r="P88" s="193"/>
    </row>
    <row r="89" spans="1:16" s="12" customFormat="1" ht="30" customHeight="1" x14ac:dyDescent="0.25">
      <c r="A89" s="168"/>
      <c r="B89" s="171"/>
      <c r="C89" s="43" t="s">
        <v>5</v>
      </c>
      <c r="D89" s="5">
        <v>0</v>
      </c>
      <c r="E89" s="5">
        <v>0</v>
      </c>
      <c r="F89" s="5">
        <v>0</v>
      </c>
      <c r="G89" s="5">
        <v>0</v>
      </c>
      <c r="H89" s="5">
        <v>0</v>
      </c>
      <c r="I89" s="5">
        <v>0</v>
      </c>
      <c r="J89" s="5">
        <v>0</v>
      </c>
      <c r="K89" s="5">
        <v>0</v>
      </c>
      <c r="L89" s="5">
        <v>0</v>
      </c>
      <c r="M89" s="5">
        <v>0</v>
      </c>
      <c r="N89" s="5">
        <v>0</v>
      </c>
      <c r="O89" s="5">
        <v>0</v>
      </c>
      <c r="P89" s="193"/>
    </row>
    <row r="90" spans="1:16" s="12" customFormat="1" ht="20.25" customHeight="1" x14ac:dyDescent="0.25">
      <c r="A90" s="168"/>
      <c r="B90" s="171"/>
      <c r="C90" s="43" t="s">
        <v>23</v>
      </c>
      <c r="D90" s="5">
        <v>0</v>
      </c>
      <c r="E90" s="5">
        <v>0</v>
      </c>
      <c r="F90" s="5">
        <v>0</v>
      </c>
      <c r="G90" s="5">
        <v>0</v>
      </c>
      <c r="H90" s="5">
        <v>0</v>
      </c>
      <c r="I90" s="5">
        <v>0</v>
      </c>
      <c r="J90" s="5">
        <v>0</v>
      </c>
      <c r="K90" s="5">
        <v>0</v>
      </c>
      <c r="L90" s="5">
        <v>0</v>
      </c>
      <c r="M90" s="5">
        <v>0</v>
      </c>
      <c r="N90" s="5">
        <v>0</v>
      </c>
      <c r="O90" s="5">
        <v>0</v>
      </c>
      <c r="P90" s="193"/>
    </row>
    <row r="91" spans="1:16" s="12" customFormat="1" ht="21" customHeight="1" x14ac:dyDescent="0.25">
      <c r="A91" s="169"/>
      <c r="B91" s="172"/>
      <c r="C91" s="43" t="s">
        <v>20</v>
      </c>
      <c r="D91" s="5">
        <v>2858.5</v>
      </c>
      <c r="E91" s="5">
        <v>0</v>
      </c>
      <c r="F91" s="5">
        <v>0</v>
      </c>
      <c r="G91" s="5">
        <v>0</v>
      </c>
      <c r="H91" s="5">
        <v>0</v>
      </c>
      <c r="I91" s="5">
        <v>0</v>
      </c>
      <c r="J91" s="5">
        <v>2858.5</v>
      </c>
      <c r="K91" s="5">
        <v>0</v>
      </c>
      <c r="L91" s="5">
        <v>0</v>
      </c>
      <c r="M91" s="5">
        <v>0</v>
      </c>
      <c r="N91" s="5">
        <v>0</v>
      </c>
      <c r="O91" s="5">
        <v>0</v>
      </c>
      <c r="P91" s="193"/>
    </row>
    <row r="92" spans="1:16" s="12" customFormat="1" ht="21" customHeight="1" x14ac:dyDescent="0.25">
      <c r="A92" s="167" t="s">
        <v>123</v>
      </c>
      <c r="B92" s="170" t="s">
        <v>169</v>
      </c>
      <c r="C92" s="43" t="s">
        <v>4</v>
      </c>
      <c r="D92" s="5">
        <f>D93+D94+D95</f>
        <v>2880</v>
      </c>
      <c r="E92" s="5">
        <f t="shared" ref="E92" si="40">E93+E94+E95</f>
        <v>0</v>
      </c>
      <c r="F92" s="5">
        <f t="shared" ref="F92" si="41">F93+F94+F95</f>
        <v>0</v>
      </c>
      <c r="G92" s="5">
        <f t="shared" ref="G92" si="42">G93+G94+G95</f>
        <v>0</v>
      </c>
      <c r="H92" s="5">
        <f t="shared" ref="H92" si="43">H93+H94+H95</f>
        <v>0</v>
      </c>
      <c r="I92" s="5">
        <f t="shared" ref="I92" si="44">I93+I94+I95</f>
        <v>0</v>
      </c>
      <c r="J92" s="5">
        <f>J93+J94+J95</f>
        <v>2880</v>
      </c>
      <c r="K92" s="5">
        <f t="shared" ref="K92" si="45">K93+K94+K95</f>
        <v>0</v>
      </c>
      <c r="L92" s="5">
        <f t="shared" ref="L92" si="46">L93+L94+L95</f>
        <v>0</v>
      </c>
      <c r="M92" s="5">
        <f t="shared" ref="M92" si="47">M93+M94+M95</f>
        <v>0</v>
      </c>
      <c r="N92" s="5">
        <f t="shared" ref="N92" si="48">N93+N94+N95</f>
        <v>0</v>
      </c>
      <c r="O92" s="5">
        <f t="shared" ref="O92" si="49">O93+O94+O95</f>
        <v>0</v>
      </c>
      <c r="P92" s="193"/>
    </row>
    <row r="93" spans="1:16" s="12" customFormat="1" ht="30" customHeight="1" x14ac:dyDescent="0.25">
      <c r="A93" s="168"/>
      <c r="B93" s="171"/>
      <c r="C93" s="43" t="s">
        <v>5</v>
      </c>
      <c r="D93" s="5">
        <v>0</v>
      </c>
      <c r="E93" s="5">
        <v>0</v>
      </c>
      <c r="F93" s="5">
        <v>0</v>
      </c>
      <c r="G93" s="5">
        <v>0</v>
      </c>
      <c r="H93" s="5">
        <v>0</v>
      </c>
      <c r="I93" s="5">
        <v>0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  <c r="O93" s="5">
        <v>0</v>
      </c>
      <c r="P93" s="193"/>
    </row>
    <row r="94" spans="1:16" s="12" customFormat="1" ht="16.5" customHeight="1" x14ac:dyDescent="0.25">
      <c r="A94" s="168"/>
      <c r="B94" s="171"/>
      <c r="C94" s="43" t="s">
        <v>23</v>
      </c>
      <c r="D94" s="5">
        <v>0</v>
      </c>
      <c r="E94" s="5">
        <v>0</v>
      </c>
      <c r="F94" s="5">
        <v>0</v>
      </c>
      <c r="G94" s="5">
        <v>0</v>
      </c>
      <c r="H94" s="5">
        <v>0</v>
      </c>
      <c r="I94" s="5">
        <v>0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  <c r="O94" s="5">
        <v>0</v>
      </c>
      <c r="P94" s="193"/>
    </row>
    <row r="95" spans="1:16" s="12" customFormat="1" ht="21" customHeight="1" x14ac:dyDescent="0.25">
      <c r="A95" s="169"/>
      <c r="B95" s="172"/>
      <c r="C95" s="43" t="s">
        <v>20</v>
      </c>
      <c r="D95" s="5">
        <v>2880</v>
      </c>
      <c r="E95" s="5">
        <v>0</v>
      </c>
      <c r="F95" s="5">
        <v>0</v>
      </c>
      <c r="G95" s="5">
        <v>0</v>
      </c>
      <c r="H95" s="5">
        <v>0</v>
      </c>
      <c r="I95" s="5">
        <v>0</v>
      </c>
      <c r="J95" s="5">
        <v>2880</v>
      </c>
      <c r="K95" s="5">
        <v>0</v>
      </c>
      <c r="L95" s="5">
        <v>0</v>
      </c>
      <c r="M95" s="5">
        <v>0</v>
      </c>
      <c r="N95" s="5">
        <v>0</v>
      </c>
      <c r="O95" s="5">
        <v>0</v>
      </c>
      <c r="P95" s="193"/>
    </row>
    <row r="96" spans="1:16" s="12" customFormat="1" ht="21" customHeight="1" x14ac:dyDescent="0.25">
      <c r="A96" s="167" t="s">
        <v>210</v>
      </c>
      <c r="B96" s="170" t="s">
        <v>124</v>
      </c>
      <c r="C96" s="43" t="s">
        <v>4</v>
      </c>
      <c r="D96" s="5">
        <f>D97+D98+D99</f>
        <v>210</v>
      </c>
      <c r="E96" s="5">
        <f t="shared" ref="E96:O96" si="50">E97+E98+E99</f>
        <v>0</v>
      </c>
      <c r="F96" s="5">
        <f t="shared" si="50"/>
        <v>0</v>
      </c>
      <c r="G96" s="5">
        <f t="shared" si="50"/>
        <v>0</v>
      </c>
      <c r="H96" s="5">
        <f t="shared" si="50"/>
        <v>0</v>
      </c>
      <c r="I96" s="5">
        <f t="shared" si="50"/>
        <v>0</v>
      </c>
      <c r="J96" s="5">
        <f t="shared" si="50"/>
        <v>210</v>
      </c>
      <c r="K96" s="5">
        <f t="shared" si="50"/>
        <v>0</v>
      </c>
      <c r="L96" s="5">
        <f t="shared" si="50"/>
        <v>0</v>
      </c>
      <c r="M96" s="5">
        <f t="shared" si="50"/>
        <v>0</v>
      </c>
      <c r="N96" s="5">
        <f t="shared" si="50"/>
        <v>0</v>
      </c>
      <c r="O96" s="5">
        <f t="shared" si="50"/>
        <v>0</v>
      </c>
      <c r="P96" s="193"/>
    </row>
    <row r="97" spans="1:16" s="12" customFormat="1" ht="31.5" customHeight="1" x14ac:dyDescent="0.25">
      <c r="A97" s="168"/>
      <c r="B97" s="171"/>
      <c r="C97" s="43" t="s">
        <v>5</v>
      </c>
      <c r="D97" s="5">
        <v>0</v>
      </c>
      <c r="E97" s="5">
        <v>0</v>
      </c>
      <c r="F97" s="5">
        <v>0</v>
      </c>
      <c r="G97" s="5">
        <v>0</v>
      </c>
      <c r="H97" s="5">
        <v>0</v>
      </c>
      <c r="I97" s="5">
        <v>0</v>
      </c>
      <c r="J97" s="5">
        <v>0</v>
      </c>
      <c r="K97" s="5">
        <v>0</v>
      </c>
      <c r="L97" s="5">
        <v>0</v>
      </c>
      <c r="M97" s="5">
        <v>0</v>
      </c>
      <c r="N97" s="5">
        <v>0</v>
      </c>
      <c r="O97" s="5">
        <v>0</v>
      </c>
      <c r="P97" s="193"/>
    </row>
    <row r="98" spans="1:16" s="12" customFormat="1" ht="31.5" customHeight="1" x14ac:dyDescent="0.25">
      <c r="A98" s="168"/>
      <c r="B98" s="171"/>
      <c r="C98" s="43" t="s">
        <v>23</v>
      </c>
      <c r="D98" s="5">
        <v>0</v>
      </c>
      <c r="E98" s="5">
        <v>0</v>
      </c>
      <c r="F98" s="5">
        <v>0</v>
      </c>
      <c r="G98" s="5">
        <v>0</v>
      </c>
      <c r="H98" s="5">
        <v>0</v>
      </c>
      <c r="I98" s="5">
        <v>0</v>
      </c>
      <c r="J98" s="5">
        <v>0</v>
      </c>
      <c r="K98" s="5">
        <v>0</v>
      </c>
      <c r="L98" s="5">
        <v>0</v>
      </c>
      <c r="M98" s="5">
        <v>0</v>
      </c>
      <c r="N98" s="5">
        <v>0</v>
      </c>
      <c r="O98" s="5">
        <v>0</v>
      </c>
      <c r="P98" s="193"/>
    </row>
    <row r="99" spans="1:16" s="12" customFormat="1" ht="21" customHeight="1" x14ac:dyDescent="0.25">
      <c r="A99" s="169"/>
      <c r="B99" s="172"/>
      <c r="C99" s="43" t="s">
        <v>20</v>
      </c>
      <c r="D99" s="5">
        <v>210</v>
      </c>
      <c r="E99" s="5">
        <v>0</v>
      </c>
      <c r="F99" s="5">
        <v>0</v>
      </c>
      <c r="G99" s="5">
        <v>0</v>
      </c>
      <c r="H99" s="5">
        <v>0</v>
      </c>
      <c r="I99" s="5">
        <v>0</v>
      </c>
      <c r="J99" s="5">
        <v>210</v>
      </c>
      <c r="K99" s="5">
        <v>0</v>
      </c>
      <c r="L99" s="5">
        <v>0</v>
      </c>
      <c r="M99" s="5">
        <v>0</v>
      </c>
      <c r="N99" s="5">
        <v>0</v>
      </c>
      <c r="O99" s="5">
        <v>0</v>
      </c>
      <c r="P99" s="193"/>
    </row>
    <row r="100" spans="1:16" s="12" customFormat="1" ht="21" customHeight="1" x14ac:dyDescent="0.25">
      <c r="A100" s="167" t="s">
        <v>254</v>
      </c>
      <c r="B100" s="170" t="s">
        <v>228</v>
      </c>
      <c r="C100" s="43" t="s">
        <v>4</v>
      </c>
      <c r="D100" s="5">
        <f>K100</f>
        <v>328.62</v>
      </c>
      <c r="E100" s="5">
        <v>0</v>
      </c>
      <c r="F100" s="5">
        <v>0</v>
      </c>
      <c r="G100" s="5">
        <v>0</v>
      </c>
      <c r="H100" s="5">
        <v>0</v>
      </c>
      <c r="I100" s="5">
        <v>0</v>
      </c>
      <c r="J100" s="5">
        <v>0</v>
      </c>
      <c r="K100" s="5">
        <f>K101+K102+K103</f>
        <v>328.62</v>
      </c>
      <c r="L100" s="5">
        <v>0</v>
      </c>
      <c r="M100" s="5">
        <v>0</v>
      </c>
      <c r="N100" s="5">
        <v>0</v>
      </c>
      <c r="O100" s="5">
        <v>0</v>
      </c>
      <c r="P100" s="193"/>
    </row>
    <row r="101" spans="1:16" s="12" customFormat="1" ht="31.5" customHeight="1" x14ac:dyDescent="0.25">
      <c r="A101" s="168"/>
      <c r="B101" s="171"/>
      <c r="C101" s="43" t="s">
        <v>5</v>
      </c>
      <c r="D101" s="5">
        <f t="shared" ref="D101:D103" si="51">K101</f>
        <v>0</v>
      </c>
      <c r="E101" s="5">
        <v>0</v>
      </c>
      <c r="F101" s="5">
        <v>0</v>
      </c>
      <c r="G101" s="5">
        <v>0</v>
      </c>
      <c r="H101" s="5">
        <v>0</v>
      </c>
      <c r="I101" s="5">
        <v>0</v>
      </c>
      <c r="J101" s="5">
        <v>0</v>
      </c>
      <c r="K101" s="5">
        <v>0</v>
      </c>
      <c r="L101" s="5">
        <v>0</v>
      </c>
      <c r="M101" s="5">
        <v>0</v>
      </c>
      <c r="N101" s="5">
        <v>0</v>
      </c>
      <c r="O101" s="5">
        <v>0</v>
      </c>
      <c r="P101" s="193"/>
    </row>
    <row r="102" spans="1:16" s="12" customFormat="1" ht="31.5" customHeight="1" x14ac:dyDescent="0.25">
      <c r="A102" s="168"/>
      <c r="B102" s="171"/>
      <c r="C102" s="43" t="s">
        <v>23</v>
      </c>
      <c r="D102" s="5">
        <f t="shared" si="51"/>
        <v>0</v>
      </c>
      <c r="E102" s="5">
        <v>0</v>
      </c>
      <c r="F102" s="5">
        <v>0</v>
      </c>
      <c r="G102" s="5">
        <v>0</v>
      </c>
      <c r="H102" s="5">
        <v>0</v>
      </c>
      <c r="I102" s="5">
        <v>0</v>
      </c>
      <c r="J102" s="5">
        <v>0</v>
      </c>
      <c r="K102" s="5">
        <v>0</v>
      </c>
      <c r="L102" s="5">
        <v>0</v>
      </c>
      <c r="M102" s="5">
        <v>0</v>
      </c>
      <c r="N102" s="5">
        <v>0</v>
      </c>
      <c r="O102" s="5">
        <v>0</v>
      </c>
      <c r="P102" s="193"/>
    </row>
    <row r="103" spans="1:16" s="12" customFormat="1" ht="21" customHeight="1" x14ac:dyDescent="0.25">
      <c r="A103" s="169"/>
      <c r="B103" s="172"/>
      <c r="C103" s="43" t="s">
        <v>20</v>
      </c>
      <c r="D103" s="5">
        <f t="shared" si="51"/>
        <v>328.62</v>
      </c>
      <c r="E103" s="5">
        <v>0</v>
      </c>
      <c r="F103" s="5">
        <v>0</v>
      </c>
      <c r="G103" s="5">
        <v>0</v>
      </c>
      <c r="H103" s="5">
        <v>0</v>
      </c>
      <c r="I103" s="5">
        <v>0</v>
      </c>
      <c r="J103" s="5">
        <v>0</v>
      </c>
      <c r="K103" s="5">
        <v>328.62</v>
      </c>
      <c r="L103" s="5">
        <v>0</v>
      </c>
      <c r="M103" s="5">
        <v>0</v>
      </c>
      <c r="N103" s="5">
        <v>0</v>
      </c>
      <c r="O103" s="5">
        <v>0</v>
      </c>
      <c r="P103" s="193"/>
    </row>
    <row r="104" spans="1:16" s="13" customFormat="1" ht="21" customHeight="1" x14ac:dyDescent="0.25">
      <c r="A104" s="178" t="s">
        <v>58</v>
      </c>
      <c r="B104" s="179" t="s">
        <v>25</v>
      </c>
      <c r="C104" s="44" t="s">
        <v>4</v>
      </c>
      <c r="D104" s="4">
        <f t="shared" ref="D104:D140" si="52">E104+F104+G104+H104+I104+J104+K104+L104+M104+N104+O104</f>
        <v>13591.66</v>
      </c>
      <c r="E104" s="4">
        <f>E105+E106+E107+E108</f>
        <v>1600</v>
      </c>
      <c r="F104" s="4">
        <f t="shared" ref="F104:H104" si="53">F105+F106+F107+F108</f>
        <v>1100</v>
      </c>
      <c r="G104" s="4">
        <f t="shared" si="53"/>
        <v>1200</v>
      </c>
      <c r="H104" s="4">
        <f t="shared" si="53"/>
        <v>1200</v>
      </c>
      <c r="I104" s="4">
        <f>I105+I106+I107+I108</f>
        <v>5728</v>
      </c>
      <c r="J104" s="4">
        <f>J109+J114</f>
        <v>463.66</v>
      </c>
      <c r="K104" s="4">
        <f t="shared" ref="K104:M104" si="54">K105+K106+K107+K108</f>
        <v>100</v>
      </c>
      <c r="L104" s="4">
        <f>L105+L106+L107+L108</f>
        <v>600</v>
      </c>
      <c r="M104" s="4">
        <f t="shared" si="54"/>
        <v>600</v>
      </c>
      <c r="N104" s="4">
        <v>600</v>
      </c>
      <c r="O104" s="4">
        <v>400</v>
      </c>
      <c r="P104" s="193"/>
    </row>
    <row r="105" spans="1:16" s="13" customFormat="1" ht="36.75" customHeight="1" x14ac:dyDescent="0.25">
      <c r="A105" s="178"/>
      <c r="B105" s="179"/>
      <c r="C105" s="44" t="s">
        <v>5</v>
      </c>
      <c r="D105" s="4">
        <f t="shared" si="52"/>
        <v>0</v>
      </c>
      <c r="E105" s="4">
        <v>0</v>
      </c>
      <c r="F105" s="4">
        <v>0</v>
      </c>
      <c r="G105" s="4">
        <v>0</v>
      </c>
      <c r="H105" s="4">
        <v>0</v>
      </c>
      <c r="I105" s="4">
        <v>0</v>
      </c>
      <c r="J105" s="4">
        <v>0</v>
      </c>
      <c r="K105" s="4">
        <v>0</v>
      </c>
      <c r="L105" s="4">
        <v>0</v>
      </c>
      <c r="M105" s="4">
        <v>0</v>
      </c>
      <c r="N105" s="4">
        <v>0</v>
      </c>
      <c r="O105" s="4">
        <v>0</v>
      </c>
      <c r="P105" s="193"/>
    </row>
    <row r="106" spans="1:16" s="13" customFormat="1" ht="21" customHeight="1" x14ac:dyDescent="0.25">
      <c r="A106" s="178"/>
      <c r="B106" s="179"/>
      <c r="C106" s="44" t="s">
        <v>6</v>
      </c>
      <c r="D106" s="4">
        <f t="shared" si="52"/>
        <v>0</v>
      </c>
      <c r="E106" s="4">
        <v>0</v>
      </c>
      <c r="F106" s="4">
        <v>0</v>
      </c>
      <c r="G106" s="4">
        <v>0</v>
      </c>
      <c r="H106" s="4">
        <v>0</v>
      </c>
      <c r="I106" s="4">
        <v>0</v>
      </c>
      <c r="J106" s="4">
        <v>0</v>
      </c>
      <c r="K106" s="4">
        <v>0</v>
      </c>
      <c r="L106" s="4">
        <v>0</v>
      </c>
      <c r="M106" s="4">
        <v>0</v>
      </c>
      <c r="N106" s="4">
        <v>0</v>
      </c>
      <c r="O106" s="4">
        <v>0</v>
      </c>
      <c r="P106" s="193"/>
    </row>
    <row r="107" spans="1:16" s="13" customFormat="1" ht="21" customHeight="1" x14ac:dyDescent="0.25">
      <c r="A107" s="178"/>
      <c r="B107" s="179"/>
      <c r="C107" s="44" t="s">
        <v>7</v>
      </c>
      <c r="D107" s="4">
        <f t="shared" si="52"/>
        <v>13591.66</v>
      </c>
      <c r="E107" s="4">
        <v>1600</v>
      </c>
      <c r="F107" s="4">
        <v>1100</v>
      </c>
      <c r="G107" s="4">
        <v>1200</v>
      </c>
      <c r="H107" s="4">
        <v>1200</v>
      </c>
      <c r="I107" s="4">
        <f>I117+I112</f>
        <v>5728</v>
      </c>
      <c r="J107" s="4">
        <f>J112+J117</f>
        <v>463.66</v>
      </c>
      <c r="K107" s="4">
        <v>100</v>
      </c>
      <c r="L107" s="4">
        <v>600</v>
      </c>
      <c r="M107" s="4">
        <f>M112+M117+M122</f>
        <v>600</v>
      </c>
      <c r="N107" s="4">
        <v>600</v>
      </c>
      <c r="O107" s="4">
        <v>400</v>
      </c>
      <c r="P107" s="193"/>
    </row>
    <row r="108" spans="1:16" s="13" customFormat="1" ht="21" customHeight="1" x14ac:dyDescent="0.25">
      <c r="A108" s="178"/>
      <c r="B108" s="179"/>
      <c r="C108" s="44" t="s">
        <v>8</v>
      </c>
      <c r="D108" s="4">
        <f t="shared" si="52"/>
        <v>0</v>
      </c>
      <c r="E108" s="4">
        <v>0</v>
      </c>
      <c r="F108" s="4">
        <v>0</v>
      </c>
      <c r="G108" s="4">
        <v>0</v>
      </c>
      <c r="H108" s="4">
        <v>0</v>
      </c>
      <c r="I108" s="4">
        <v>0</v>
      </c>
      <c r="J108" s="4">
        <v>0</v>
      </c>
      <c r="K108" s="4">
        <v>0</v>
      </c>
      <c r="L108" s="4">
        <v>0</v>
      </c>
      <c r="M108" s="4">
        <v>0</v>
      </c>
      <c r="N108" s="4">
        <v>0</v>
      </c>
      <c r="O108" s="4">
        <v>0</v>
      </c>
      <c r="P108" s="193"/>
    </row>
    <row r="109" spans="1:16" s="12" customFormat="1" ht="21" customHeight="1" x14ac:dyDescent="0.25">
      <c r="A109" s="173" t="s">
        <v>69</v>
      </c>
      <c r="B109" s="174" t="s">
        <v>26</v>
      </c>
      <c r="C109" s="43" t="s">
        <v>4</v>
      </c>
      <c r="D109" s="5">
        <f t="shared" si="52"/>
        <v>7275.36</v>
      </c>
      <c r="E109" s="5">
        <v>1600</v>
      </c>
      <c r="F109" s="5">
        <v>1100</v>
      </c>
      <c r="G109" s="5">
        <v>1200</v>
      </c>
      <c r="H109" s="5">
        <v>1200</v>
      </c>
      <c r="I109" s="5">
        <f>I110+I111+I112+I113</f>
        <v>611.70000000000005</v>
      </c>
      <c r="J109" s="5">
        <f>J110+J111+J112+J113</f>
        <v>463.66</v>
      </c>
      <c r="K109" s="5">
        <f>K112</f>
        <v>100</v>
      </c>
      <c r="L109" s="5">
        <f>L112</f>
        <v>600</v>
      </c>
      <c r="M109" s="5">
        <f t="shared" ref="M109:N109" si="55">M112</f>
        <v>0</v>
      </c>
      <c r="N109" s="5">
        <f t="shared" si="55"/>
        <v>0</v>
      </c>
      <c r="O109" s="5">
        <v>400</v>
      </c>
      <c r="P109" s="193"/>
    </row>
    <row r="110" spans="1:16" s="12" customFormat="1" ht="36.75" customHeight="1" x14ac:dyDescent="0.25">
      <c r="A110" s="173"/>
      <c r="B110" s="174"/>
      <c r="C110" s="43" t="s">
        <v>5</v>
      </c>
      <c r="D110" s="5">
        <f t="shared" si="52"/>
        <v>0</v>
      </c>
      <c r="E110" s="5">
        <v>0</v>
      </c>
      <c r="F110" s="5">
        <v>0</v>
      </c>
      <c r="G110" s="5">
        <v>0</v>
      </c>
      <c r="H110" s="5">
        <v>0</v>
      </c>
      <c r="I110" s="5">
        <v>0</v>
      </c>
      <c r="J110" s="5">
        <v>0</v>
      </c>
      <c r="K110" s="5">
        <v>0</v>
      </c>
      <c r="L110" s="5">
        <v>0</v>
      </c>
      <c r="M110" s="5">
        <v>0</v>
      </c>
      <c r="N110" s="5">
        <v>0</v>
      </c>
      <c r="O110" s="5">
        <v>0</v>
      </c>
      <c r="P110" s="193"/>
    </row>
    <row r="111" spans="1:16" s="12" customFormat="1" ht="21" customHeight="1" x14ac:dyDescent="0.25">
      <c r="A111" s="173"/>
      <c r="B111" s="174"/>
      <c r="C111" s="43" t="s">
        <v>6</v>
      </c>
      <c r="D111" s="5">
        <f t="shared" si="52"/>
        <v>0</v>
      </c>
      <c r="E111" s="5">
        <v>0</v>
      </c>
      <c r="F111" s="5">
        <v>0</v>
      </c>
      <c r="G111" s="5">
        <v>0</v>
      </c>
      <c r="H111" s="5">
        <v>0</v>
      </c>
      <c r="I111" s="5">
        <v>0</v>
      </c>
      <c r="J111" s="5">
        <v>0</v>
      </c>
      <c r="K111" s="5">
        <v>0</v>
      </c>
      <c r="L111" s="5">
        <v>0</v>
      </c>
      <c r="M111" s="5">
        <v>0</v>
      </c>
      <c r="N111" s="5">
        <v>0</v>
      </c>
      <c r="O111" s="5">
        <v>0</v>
      </c>
      <c r="P111" s="193"/>
    </row>
    <row r="112" spans="1:16" s="12" customFormat="1" ht="21" customHeight="1" x14ac:dyDescent="0.25">
      <c r="A112" s="173"/>
      <c r="B112" s="174"/>
      <c r="C112" s="43" t="s">
        <v>7</v>
      </c>
      <c r="D112" s="5">
        <f t="shared" si="52"/>
        <v>6875.36</v>
      </c>
      <c r="E112" s="5">
        <v>1600</v>
      </c>
      <c r="F112" s="5">
        <v>1100</v>
      </c>
      <c r="G112" s="5">
        <v>1200</v>
      </c>
      <c r="H112" s="5">
        <v>1200</v>
      </c>
      <c r="I112" s="5">
        <v>611.70000000000005</v>
      </c>
      <c r="J112" s="5">
        <v>463.66</v>
      </c>
      <c r="K112" s="5">
        <v>100</v>
      </c>
      <c r="L112" s="5">
        <v>600</v>
      </c>
      <c r="M112" s="5">
        <v>0</v>
      </c>
      <c r="N112" s="5">
        <v>0</v>
      </c>
      <c r="O112" s="5">
        <v>0</v>
      </c>
      <c r="P112" s="193"/>
    </row>
    <row r="113" spans="1:16" s="12" customFormat="1" ht="21" customHeight="1" x14ac:dyDescent="0.25">
      <c r="A113" s="173"/>
      <c r="B113" s="174"/>
      <c r="C113" s="43" t="s">
        <v>8</v>
      </c>
      <c r="D113" s="5">
        <f t="shared" si="52"/>
        <v>0</v>
      </c>
      <c r="E113" s="5">
        <v>0</v>
      </c>
      <c r="F113" s="5">
        <v>0</v>
      </c>
      <c r="G113" s="5">
        <v>0</v>
      </c>
      <c r="H113" s="5">
        <v>0</v>
      </c>
      <c r="I113" s="5">
        <v>0</v>
      </c>
      <c r="J113" s="5">
        <v>0</v>
      </c>
      <c r="K113" s="5">
        <v>0</v>
      </c>
      <c r="L113" s="5">
        <v>0</v>
      </c>
      <c r="M113" s="5">
        <v>0</v>
      </c>
      <c r="N113" s="5">
        <v>0</v>
      </c>
      <c r="O113" s="5">
        <v>0</v>
      </c>
      <c r="P113" s="193"/>
    </row>
    <row r="114" spans="1:16" s="12" customFormat="1" ht="21" customHeight="1" x14ac:dyDescent="0.25">
      <c r="A114" s="167" t="s">
        <v>101</v>
      </c>
      <c r="B114" s="170" t="s">
        <v>102</v>
      </c>
      <c r="C114" s="43" t="s">
        <v>4</v>
      </c>
      <c r="D114" s="5">
        <f t="shared" si="52"/>
        <v>5116.3</v>
      </c>
      <c r="E114" s="5">
        <f t="shared" ref="E114:O114" si="56">E115+E116+E117+E118</f>
        <v>0</v>
      </c>
      <c r="F114" s="5">
        <f t="shared" si="56"/>
        <v>0</v>
      </c>
      <c r="G114" s="5">
        <f t="shared" si="56"/>
        <v>0</v>
      </c>
      <c r="H114" s="5">
        <f t="shared" si="56"/>
        <v>0</v>
      </c>
      <c r="I114" s="5">
        <f>I115+I116+I117+I118</f>
        <v>5116.3</v>
      </c>
      <c r="J114" s="5">
        <f t="shared" si="56"/>
        <v>0</v>
      </c>
      <c r="K114" s="5">
        <f t="shared" si="56"/>
        <v>0</v>
      </c>
      <c r="L114" s="5">
        <f t="shared" si="56"/>
        <v>0</v>
      </c>
      <c r="M114" s="5">
        <f t="shared" si="56"/>
        <v>0</v>
      </c>
      <c r="N114" s="5">
        <f t="shared" si="56"/>
        <v>0</v>
      </c>
      <c r="O114" s="5">
        <f t="shared" si="56"/>
        <v>0</v>
      </c>
      <c r="P114" s="193"/>
    </row>
    <row r="115" spans="1:16" s="12" customFormat="1" ht="36" customHeight="1" x14ac:dyDescent="0.25">
      <c r="A115" s="160"/>
      <c r="B115" s="171"/>
      <c r="C115" s="43" t="s">
        <v>5</v>
      </c>
      <c r="D115" s="5">
        <f t="shared" si="52"/>
        <v>0</v>
      </c>
      <c r="E115" s="5">
        <v>0</v>
      </c>
      <c r="F115" s="5">
        <v>0</v>
      </c>
      <c r="G115" s="5">
        <v>0</v>
      </c>
      <c r="H115" s="5">
        <v>0</v>
      </c>
      <c r="I115" s="5">
        <v>0</v>
      </c>
      <c r="J115" s="5">
        <v>0</v>
      </c>
      <c r="K115" s="5">
        <v>0</v>
      </c>
      <c r="L115" s="5">
        <v>0</v>
      </c>
      <c r="M115" s="5">
        <v>0</v>
      </c>
      <c r="N115" s="5">
        <v>0</v>
      </c>
      <c r="O115" s="5">
        <v>0</v>
      </c>
      <c r="P115" s="193"/>
    </row>
    <row r="116" spans="1:16" s="12" customFormat="1" ht="21" customHeight="1" x14ac:dyDescent="0.25">
      <c r="A116" s="160"/>
      <c r="B116" s="171"/>
      <c r="C116" s="43" t="s">
        <v>6</v>
      </c>
      <c r="D116" s="5">
        <f t="shared" si="52"/>
        <v>0</v>
      </c>
      <c r="E116" s="5">
        <v>0</v>
      </c>
      <c r="F116" s="5">
        <v>0</v>
      </c>
      <c r="G116" s="5">
        <v>0</v>
      </c>
      <c r="H116" s="5">
        <v>0</v>
      </c>
      <c r="I116" s="5">
        <v>0</v>
      </c>
      <c r="J116" s="5">
        <v>0</v>
      </c>
      <c r="K116" s="5">
        <v>0</v>
      </c>
      <c r="L116" s="5">
        <v>0</v>
      </c>
      <c r="M116" s="5">
        <v>0</v>
      </c>
      <c r="N116" s="5">
        <v>0</v>
      </c>
      <c r="O116" s="5">
        <v>0</v>
      </c>
      <c r="P116" s="193"/>
    </row>
    <row r="117" spans="1:16" s="12" customFormat="1" ht="21" customHeight="1" x14ac:dyDescent="0.25">
      <c r="A117" s="160"/>
      <c r="B117" s="171"/>
      <c r="C117" s="43" t="s">
        <v>7</v>
      </c>
      <c r="D117" s="5">
        <f t="shared" si="52"/>
        <v>5116.3</v>
      </c>
      <c r="E117" s="5">
        <v>0</v>
      </c>
      <c r="F117" s="5">
        <v>0</v>
      </c>
      <c r="G117" s="5">
        <v>0</v>
      </c>
      <c r="H117" s="5">
        <v>0</v>
      </c>
      <c r="I117" s="5">
        <v>5116.3</v>
      </c>
      <c r="J117" s="5">
        <v>0</v>
      </c>
      <c r="K117" s="5">
        <v>0</v>
      </c>
      <c r="L117" s="5">
        <v>0</v>
      </c>
      <c r="M117" s="5">
        <v>0</v>
      </c>
      <c r="N117" s="5">
        <v>0</v>
      </c>
      <c r="O117" s="5">
        <v>0</v>
      </c>
      <c r="P117" s="193"/>
    </row>
    <row r="118" spans="1:16" s="12" customFormat="1" ht="21" customHeight="1" x14ac:dyDescent="0.25">
      <c r="A118" s="186"/>
      <c r="B118" s="172"/>
      <c r="C118" s="43" t="s">
        <v>8</v>
      </c>
      <c r="D118" s="5">
        <f t="shared" si="52"/>
        <v>0</v>
      </c>
      <c r="E118" s="5">
        <v>0</v>
      </c>
      <c r="F118" s="5">
        <v>0</v>
      </c>
      <c r="G118" s="5">
        <v>0</v>
      </c>
      <c r="H118" s="5">
        <v>0</v>
      </c>
      <c r="I118" s="5">
        <v>0</v>
      </c>
      <c r="J118" s="5">
        <v>0</v>
      </c>
      <c r="K118" s="5">
        <v>0</v>
      </c>
      <c r="L118" s="5">
        <v>0</v>
      </c>
      <c r="M118" s="5">
        <v>0</v>
      </c>
      <c r="N118" s="5">
        <v>0</v>
      </c>
      <c r="O118" s="5">
        <v>0</v>
      </c>
      <c r="P118" s="193"/>
    </row>
    <row r="119" spans="1:16" s="12" customFormat="1" ht="21" customHeight="1" x14ac:dyDescent="0.25">
      <c r="A119" s="167" t="s">
        <v>358</v>
      </c>
      <c r="B119" s="170" t="s">
        <v>359</v>
      </c>
      <c r="C119" s="43" t="s">
        <v>4</v>
      </c>
      <c r="D119" s="5">
        <f t="shared" ref="D119:D123" si="57">E119+F119+G119+H119+I119+J119+K119+L119+M119+N119+O119</f>
        <v>1600</v>
      </c>
      <c r="E119" s="5">
        <f t="shared" ref="E119:H119" si="58">E120+E121+E122+E123</f>
        <v>0</v>
      </c>
      <c r="F119" s="5">
        <f t="shared" si="58"/>
        <v>0</v>
      </c>
      <c r="G119" s="5">
        <f t="shared" si="58"/>
        <v>0</v>
      </c>
      <c r="H119" s="5">
        <f t="shared" si="58"/>
        <v>0</v>
      </c>
      <c r="I119" s="5">
        <v>0</v>
      </c>
      <c r="J119" s="5">
        <f t="shared" ref="J119:O119" si="59">J120+J121+J122+J123</f>
        <v>0</v>
      </c>
      <c r="K119" s="5">
        <f t="shared" si="59"/>
        <v>0</v>
      </c>
      <c r="L119" s="5">
        <f t="shared" si="59"/>
        <v>0</v>
      </c>
      <c r="M119" s="5">
        <f t="shared" si="59"/>
        <v>600</v>
      </c>
      <c r="N119" s="5">
        <f t="shared" si="59"/>
        <v>600</v>
      </c>
      <c r="O119" s="5">
        <f t="shared" si="59"/>
        <v>400</v>
      </c>
      <c r="P119" s="193"/>
    </row>
    <row r="120" spans="1:16" s="12" customFormat="1" ht="21" customHeight="1" x14ac:dyDescent="0.25">
      <c r="A120" s="160"/>
      <c r="B120" s="171"/>
      <c r="C120" s="43" t="s">
        <v>5</v>
      </c>
      <c r="D120" s="5">
        <f t="shared" si="57"/>
        <v>0</v>
      </c>
      <c r="E120" s="5">
        <v>0</v>
      </c>
      <c r="F120" s="5">
        <v>0</v>
      </c>
      <c r="G120" s="5">
        <v>0</v>
      </c>
      <c r="H120" s="5">
        <v>0</v>
      </c>
      <c r="I120" s="5">
        <v>0</v>
      </c>
      <c r="J120" s="5">
        <v>0</v>
      </c>
      <c r="K120" s="5">
        <v>0</v>
      </c>
      <c r="L120" s="5">
        <v>0</v>
      </c>
      <c r="M120" s="5">
        <v>0</v>
      </c>
      <c r="N120" s="5">
        <v>0</v>
      </c>
      <c r="O120" s="5">
        <v>0</v>
      </c>
      <c r="P120" s="193"/>
    </row>
    <row r="121" spans="1:16" s="12" customFormat="1" ht="21" customHeight="1" x14ac:dyDescent="0.25">
      <c r="A121" s="160"/>
      <c r="B121" s="171"/>
      <c r="C121" s="43" t="s">
        <v>6</v>
      </c>
      <c r="D121" s="5">
        <f t="shared" si="57"/>
        <v>0</v>
      </c>
      <c r="E121" s="5">
        <v>0</v>
      </c>
      <c r="F121" s="5">
        <v>0</v>
      </c>
      <c r="G121" s="5">
        <v>0</v>
      </c>
      <c r="H121" s="5">
        <v>0</v>
      </c>
      <c r="I121" s="5">
        <v>0</v>
      </c>
      <c r="J121" s="5">
        <v>0</v>
      </c>
      <c r="K121" s="5">
        <v>0</v>
      </c>
      <c r="L121" s="5">
        <v>0</v>
      </c>
      <c r="M121" s="5">
        <v>0</v>
      </c>
      <c r="N121" s="5">
        <v>0</v>
      </c>
      <c r="O121" s="5">
        <v>0</v>
      </c>
      <c r="P121" s="193"/>
    </row>
    <row r="122" spans="1:16" s="12" customFormat="1" ht="21" customHeight="1" x14ac:dyDescent="0.25">
      <c r="A122" s="160"/>
      <c r="B122" s="171"/>
      <c r="C122" s="43" t="s">
        <v>7</v>
      </c>
      <c r="D122" s="5">
        <f t="shared" si="57"/>
        <v>1600</v>
      </c>
      <c r="E122" s="5">
        <v>0</v>
      </c>
      <c r="F122" s="5">
        <v>0</v>
      </c>
      <c r="G122" s="5">
        <v>0</v>
      </c>
      <c r="H122" s="5">
        <v>0</v>
      </c>
      <c r="I122" s="5">
        <v>0</v>
      </c>
      <c r="J122" s="5">
        <v>0</v>
      </c>
      <c r="K122" s="5">
        <v>0</v>
      </c>
      <c r="L122" s="5">
        <v>0</v>
      </c>
      <c r="M122" s="5">
        <v>600</v>
      </c>
      <c r="N122" s="5">
        <v>600</v>
      </c>
      <c r="O122" s="5">
        <v>400</v>
      </c>
      <c r="P122" s="193"/>
    </row>
    <row r="123" spans="1:16" s="12" customFormat="1" ht="21" customHeight="1" x14ac:dyDescent="0.25">
      <c r="A123" s="186"/>
      <c r="B123" s="172"/>
      <c r="C123" s="43" t="s">
        <v>8</v>
      </c>
      <c r="D123" s="5">
        <f t="shared" si="57"/>
        <v>0</v>
      </c>
      <c r="E123" s="5">
        <v>0</v>
      </c>
      <c r="F123" s="5">
        <v>0</v>
      </c>
      <c r="G123" s="5">
        <v>0</v>
      </c>
      <c r="H123" s="5">
        <v>0</v>
      </c>
      <c r="I123" s="5">
        <v>0</v>
      </c>
      <c r="J123" s="5">
        <v>0</v>
      </c>
      <c r="K123" s="5">
        <v>0</v>
      </c>
      <c r="L123" s="5">
        <v>0</v>
      </c>
      <c r="M123" s="5">
        <v>0</v>
      </c>
      <c r="N123" s="5">
        <v>0</v>
      </c>
      <c r="O123" s="5">
        <v>0</v>
      </c>
      <c r="P123" s="194"/>
    </row>
    <row r="124" spans="1:16" s="13" customFormat="1" ht="21.75" customHeight="1" x14ac:dyDescent="0.25">
      <c r="A124" s="178" t="s">
        <v>27</v>
      </c>
      <c r="B124" s="179" t="s">
        <v>28</v>
      </c>
      <c r="C124" s="44" t="s">
        <v>4</v>
      </c>
      <c r="D124" s="4">
        <f t="shared" si="52"/>
        <v>84069.832000000009</v>
      </c>
      <c r="E124" s="4">
        <f>E125+E126+E127+E128</f>
        <v>3635.34</v>
      </c>
      <c r="F124" s="4">
        <f t="shared" ref="F124:H124" si="60">F125+F126+F127+F128</f>
        <v>4053.63</v>
      </c>
      <c r="G124" s="4">
        <f t="shared" si="60"/>
        <v>4501.1000000000004</v>
      </c>
      <c r="H124" s="4">
        <f t="shared" si="60"/>
        <v>5616.1</v>
      </c>
      <c r="I124" s="4">
        <f>I125+I126+I127+I128</f>
        <v>12848.400000000001</v>
      </c>
      <c r="J124" s="4">
        <f>J125+J126+J127+J128</f>
        <v>9240.2029999999995</v>
      </c>
      <c r="K124" s="4">
        <f>K125+K126+K127+K128</f>
        <v>10005.720000000001</v>
      </c>
      <c r="L124" s="4">
        <f t="shared" ref="L124:O124" si="61">L125+L126+L127+L128</f>
        <v>8987.9</v>
      </c>
      <c r="M124" s="4">
        <f>M125+M126+M127+M128</f>
        <v>11925.439</v>
      </c>
      <c r="N124" s="4">
        <f t="shared" si="61"/>
        <v>6881</v>
      </c>
      <c r="O124" s="4">
        <f t="shared" si="61"/>
        <v>6375</v>
      </c>
      <c r="P124" s="175" t="s">
        <v>88</v>
      </c>
    </row>
    <row r="125" spans="1:16" s="13" customFormat="1" ht="35.25" customHeight="1" x14ac:dyDescent="0.25">
      <c r="A125" s="178"/>
      <c r="B125" s="179"/>
      <c r="C125" s="44" t="s">
        <v>5</v>
      </c>
      <c r="D125" s="4">
        <f t="shared" si="52"/>
        <v>0</v>
      </c>
      <c r="E125" s="4">
        <v>0</v>
      </c>
      <c r="F125" s="4">
        <v>0</v>
      </c>
      <c r="G125" s="4">
        <v>0</v>
      </c>
      <c r="H125" s="4">
        <v>0</v>
      </c>
      <c r="I125" s="4">
        <v>0</v>
      </c>
      <c r="J125" s="4">
        <v>0</v>
      </c>
      <c r="K125" s="4">
        <f>K130+K160+K175</f>
        <v>0</v>
      </c>
      <c r="L125" s="4">
        <f>L130+L160+L175</f>
        <v>0</v>
      </c>
      <c r="M125" s="4">
        <f>M130+M160+M175</f>
        <v>0</v>
      </c>
      <c r="N125" s="4">
        <f>N130+N160+N175</f>
        <v>0</v>
      </c>
      <c r="O125" s="4">
        <f>O130+O160+O175</f>
        <v>0</v>
      </c>
      <c r="P125" s="176"/>
    </row>
    <row r="126" spans="1:16" s="13" customFormat="1" ht="22.5" customHeight="1" x14ac:dyDescent="0.25">
      <c r="A126" s="178"/>
      <c r="B126" s="179"/>
      <c r="C126" s="44" t="s">
        <v>6</v>
      </c>
      <c r="D126" s="4">
        <f t="shared" si="52"/>
        <v>13319.291000000001</v>
      </c>
      <c r="E126" s="4">
        <v>0</v>
      </c>
      <c r="F126" s="4">
        <v>0</v>
      </c>
      <c r="G126" s="4">
        <v>0</v>
      </c>
      <c r="H126" s="4">
        <v>0</v>
      </c>
      <c r="I126" s="4">
        <f>I131</f>
        <v>5977.1</v>
      </c>
      <c r="J126" s="4">
        <f>J131</f>
        <v>3379.6909999999998</v>
      </c>
      <c r="K126" s="4">
        <f>K131+K161+K176</f>
        <v>0</v>
      </c>
      <c r="L126" s="4">
        <f>L131+L161+L176</f>
        <v>0</v>
      </c>
      <c r="M126" s="4">
        <f>M161+M176+M186</f>
        <v>3962.5</v>
      </c>
      <c r="N126" s="4">
        <f>N131+N161+N176</f>
        <v>0</v>
      </c>
      <c r="O126" s="4">
        <f>O131+O161+O176</f>
        <v>0</v>
      </c>
      <c r="P126" s="176"/>
    </row>
    <row r="127" spans="1:16" s="13" customFormat="1" ht="19.5" customHeight="1" x14ac:dyDescent="0.25">
      <c r="A127" s="178"/>
      <c r="B127" s="179"/>
      <c r="C127" s="44" t="s">
        <v>7</v>
      </c>
      <c r="D127" s="4">
        <f t="shared" si="52"/>
        <v>70750.540999999997</v>
      </c>
      <c r="E127" s="4">
        <f>E132</f>
        <v>3635.34</v>
      </c>
      <c r="F127" s="4">
        <f t="shared" ref="F127:H127" si="62">F132</f>
        <v>4053.63</v>
      </c>
      <c r="G127" s="4">
        <f t="shared" si="62"/>
        <v>4501.1000000000004</v>
      </c>
      <c r="H127" s="4">
        <f t="shared" si="62"/>
        <v>5616.1</v>
      </c>
      <c r="I127" s="4">
        <f>I132+I162</f>
        <v>6871.3</v>
      </c>
      <c r="J127" s="4">
        <f>J132+J162</f>
        <v>5860.5119999999997</v>
      </c>
      <c r="K127" s="4">
        <f>K132+K162+K177</f>
        <v>10005.720000000001</v>
      </c>
      <c r="L127" s="4">
        <f>L132+L162+L177</f>
        <v>8987.9</v>
      </c>
      <c r="M127" s="4">
        <f>M132+M162+M177+M187</f>
        <v>7962.9390000000003</v>
      </c>
      <c r="N127" s="4">
        <f>N132+N162+N177</f>
        <v>6881</v>
      </c>
      <c r="O127" s="4">
        <f>O132+O162+O177</f>
        <v>6375</v>
      </c>
      <c r="P127" s="176"/>
    </row>
    <row r="128" spans="1:16" s="13" customFormat="1" ht="21.75" customHeight="1" x14ac:dyDescent="0.25">
      <c r="A128" s="178"/>
      <c r="B128" s="179"/>
      <c r="C128" s="44" t="s">
        <v>8</v>
      </c>
      <c r="D128" s="4">
        <f t="shared" si="52"/>
        <v>0</v>
      </c>
      <c r="E128" s="4">
        <v>0</v>
      </c>
      <c r="F128" s="4">
        <v>0</v>
      </c>
      <c r="G128" s="4">
        <v>0</v>
      </c>
      <c r="H128" s="4">
        <v>0</v>
      </c>
      <c r="I128" s="4">
        <v>0</v>
      </c>
      <c r="J128" s="4">
        <v>0</v>
      </c>
      <c r="K128" s="4">
        <v>0</v>
      </c>
      <c r="L128" s="4">
        <v>0</v>
      </c>
      <c r="M128" s="4">
        <v>0</v>
      </c>
      <c r="N128" s="4">
        <v>0</v>
      </c>
      <c r="O128" s="4">
        <v>0</v>
      </c>
      <c r="P128" s="176"/>
    </row>
    <row r="129" spans="1:16" s="13" customFormat="1" ht="21" customHeight="1" x14ac:dyDescent="0.25">
      <c r="A129" s="178" t="s">
        <v>29</v>
      </c>
      <c r="B129" s="179" t="s">
        <v>30</v>
      </c>
      <c r="C129" s="44" t="s">
        <v>4</v>
      </c>
      <c r="D129" s="4">
        <f t="shared" si="52"/>
        <v>76612.601999999984</v>
      </c>
      <c r="E129" s="4">
        <f>E130+E131+E132+E133</f>
        <v>3635.34</v>
      </c>
      <c r="F129" s="4">
        <f t="shared" ref="F129:J129" si="63">F130+F131+F132+F133</f>
        <v>4053.63</v>
      </c>
      <c r="G129" s="4">
        <f t="shared" si="63"/>
        <v>4501.1000000000004</v>
      </c>
      <c r="H129" s="4">
        <f t="shared" si="63"/>
        <v>5616.1</v>
      </c>
      <c r="I129" s="4">
        <f>I130+I131+I132+I133</f>
        <v>12401.3</v>
      </c>
      <c r="J129" s="4">
        <f t="shared" si="63"/>
        <v>9240.2029999999995</v>
      </c>
      <c r="K129" s="4">
        <f>K130+K131+K132+K133</f>
        <v>8688.59</v>
      </c>
      <c r="L129" s="4">
        <f>L130+L131+L132+L133</f>
        <v>8346.9</v>
      </c>
      <c r="M129" s="4">
        <f>M130+M131+M132+M133</f>
        <v>6873.4390000000003</v>
      </c>
      <c r="N129" s="4">
        <f t="shared" ref="N129:O129" si="64">N130+N131+N132+N133</f>
        <v>6881</v>
      </c>
      <c r="O129" s="4">
        <f t="shared" si="64"/>
        <v>6375</v>
      </c>
      <c r="P129" s="176"/>
    </row>
    <row r="130" spans="1:16" s="13" customFormat="1" ht="35.25" customHeight="1" x14ac:dyDescent="0.25">
      <c r="A130" s="178"/>
      <c r="B130" s="179"/>
      <c r="C130" s="44" t="s">
        <v>5</v>
      </c>
      <c r="D130" s="4">
        <f t="shared" si="52"/>
        <v>0</v>
      </c>
      <c r="E130" s="4">
        <v>0</v>
      </c>
      <c r="F130" s="4">
        <v>0</v>
      </c>
      <c r="G130" s="4">
        <v>0</v>
      </c>
      <c r="H130" s="4">
        <v>0</v>
      </c>
      <c r="I130" s="4">
        <v>0</v>
      </c>
      <c r="J130" s="4">
        <v>0</v>
      </c>
      <c r="K130" s="4">
        <v>0</v>
      </c>
      <c r="L130" s="4">
        <v>0</v>
      </c>
      <c r="M130" s="4">
        <v>0</v>
      </c>
      <c r="N130" s="4">
        <v>0</v>
      </c>
      <c r="O130" s="4">
        <v>0</v>
      </c>
      <c r="P130" s="176"/>
    </row>
    <row r="131" spans="1:16" s="13" customFormat="1" ht="21" customHeight="1" x14ac:dyDescent="0.25">
      <c r="A131" s="178"/>
      <c r="B131" s="179"/>
      <c r="C131" s="44" t="s">
        <v>6</v>
      </c>
      <c r="D131" s="4">
        <f t="shared" si="52"/>
        <v>9356.7910000000011</v>
      </c>
      <c r="E131" s="4">
        <v>0</v>
      </c>
      <c r="F131" s="4">
        <v>0</v>
      </c>
      <c r="G131" s="4">
        <v>0</v>
      </c>
      <c r="H131" s="4">
        <v>0</v>
      </c>
      <c r="I131" s="4">
        <f>I141+I161</f>
        <v>5977.1</v>
      </c>
      <c r="J131" s="4">
        <f>J141</f>
        <v>3379.6909999999998</v>
      </c>
      <c r="K131" s="4">
        <f>K141+K161</f>
        <v>0</v>
      </c>
      <c r="L131" s="4">
        <f>L141+L161</f>
        <v>0</v>
      </c>
      <c r="M131" s="4">
        <f>M141+M161</f>
        <v>0</v>
      </c>
      <c r="N131" s="4">
        <f>N141+N161</f>
        <v>0</v>
      </c>
      <c r="O131" s="4">
        <f>O141+O161</f>
        <v>0</v>
      </c>
      <c r="P131" s="176"/>
    </row>
    <row r="132" spans="1:16" s="13" customFormat="1" ht="21" customHeight="1" x14ac:dyDescent="0.25">
      <c r="A132" s="178"/>
      <c r="B132" s="179"/>
      <c r="C132" s="44" t="s">
        <v>7</v>
      </c>
      <c r="D132" s="4">
        <f t="shared" si="52"/>
        <v>67255.810999999987</v>
      </c>
      <c r="E132" s="4">
        <f>E137+E147+E152</f>
        <v>3635.34</v>
      </c>
      <c r="F132" s="4">
        <f>F137+F147+F152</f>
        <v>4053.63</v>
      </c>
      <c r="G132" s="4">
        <f>G137+G147+G152</f>
        <v>4501.1000000000004</v>
      </c>
      <c r="H132" s="4">
        <f>H137+H147+H152</f>
        <v>5616.1</v>
      </c>
      <c r="I132" s="4">
        <f>I137+I147+I152+I142</f>
        <v>6424.2</v>
      </c>
      <c r="J132" s="4">
        <f>J137+J142+J147+J152</f>
        <v>5860.5119999999997</v>
      </c>
      <c r="K132" s="4">
        <f>K137</f>
        <v>8688.59</v>
      </c>
      <c r="L132" s="4">
        <f>L137</f>
        <v>8346.9</v>
      </c>
      <c r="M132" s="4">
        <f>M137+M147+M152+M142</f>
        <v>6873.4390000000003</v>
      </c>
      <c r="N132" s="4">
        <f>N137+N147+N152+N142</f>
        <v>6881</v>
      </c>
      <c r="O132" s="4">
        <f>O137+O147+O152+O142</f>
        <v>6375</v>
      </c>
      <c r="P132" s="176"/>
    </row>
    <row r="133" spans="1:16" s="13" customFormat="1" ht="21.75" customHeight="1" x14ac:dyDescent="0.25">
      <c r="A133" s="178"/>
      <c r="B133" s="179"/>
      <c r="C133" s="44" t="s">
        <v>8</v>
      </c>
      <c r="D133" s="4">
        <f t="shared" si="52"/>
        <v>0</v>
      </c>
      <c r="E133" s="4">
        <v>0</v>
      </c>
      <c r="F133" s="4">
        <v>0</v>
      </c>
      <c r="G133" s="4">
        <v>0</v>
      </c>
      <c r="H133" s="4">
        <v>0</v>
      </c>
      <c r="I133" s="4">
        <v>0</v>
      </c>
      <c r="J133" s="4">
        <v>0</v>
      </c>
      <c r="K133" s="4">
        <v>0</v>
      </c>
      <c r="L133" s="4">
        <v>0</v>
      </c>
      <c r="M133" s="4">
        <v>0</v>
      </c>
      <c r="N133" s="4">
        <v>0</v>
      </c>
      <c r="O133" s="4">
        <v>0</v>
      </c>
      <c r="P133" s="176"/>
    </row>
    <row r="134" spans="1:16" s="12" customFormat="1" ht="21" customHeight="1" x14ac:dyDescent="0.25">
      <c r="A134" s="173" t="s">
        <v>70</v>
      </c>
      <c r="B134" s="174" t="s">
        <v>12</v>
      </c>
      <c r="C134" s="43" t="s">
        <v>4</v>
      </c>
      <c r="D134" s="5">
        <f t="shared" si="52"/>
        <v>65316.313000000002</v>
      </c>
      <c r="E134" s="5">
        <f>E135+E136+E137+E138</f>
        <v>3495.81</v>
      </c>
      <c r="F134" s="5">
        <f t="shared" ref="F134:J134" si="65">F135+F136+F137+F138</f>
        <v>3392.84</v>
      </c>
      <c r="G134" s="5">
        <f t="shared" si="65"/>
        <v>4132.6000000000004</v>
      </c>
      <c r="H134" s="5">
        <f t="shared" si="65"/>
        <v>5126.1000000000004</v>
      </c>
      <c r="I134" s="5">
        <f t="shared" si="65"/>
        <v>6321.4</v>
      </c>
      <c r="J134" s="5">
        <f t="shared" si="65"/>
        <v>5682.634</v>
      </c>
      <c r="K134" s="5">
        <f>K135+K136+K137+K138</f>
        <v>8688.59</v>
      </c>
      <c r="L134" s="5">
        <f>L135+L136+L137+L138</f>
        <v>8346.9</v>
      </c>
      <c r="M134" s="5">
        <f t="shared" ref="M134:O134" si="66">M135+M136+M137+M138</f>
        <v>6873.4390000000003</v>
      </c>
      <c r="N134" s="5">
        <f t="shared" si="66"/>
        <v>6881</v>
      </c>
      <c r="O134" s="5">
        <f t="shared" si="66"/>
        <v>6375</v>
      </c>
      <c r="P134" s="176"/>
    </row>
    <row r="135" spans="1:16" s="12" customFormat="1" ht="36.75" customHeight="1" x14ac:dyDescent="0.25">
      <c r="A135" s="173"/>
      <c r="B135" s="174"/>
      <c r="C135" s="43" t="s">
        <v>5</v>
      </c>
      <c r="D135" s="5">
        <f t="shared" si="52"/>
        <v>0</v>
      </c>
      <c r="E135" s="5">
        <v>0</v>
      </c>
      <c r="F135" s="5">
        <v>0</v>
      </c>
      <c r="G135" s="5">
        <v>0</v>
      </c>
      <c r="H135" s="5">
        <v>0</v>
      </c>
      <c r="I135" s="5">
        <v>0</v>
      </c>
      <c r="J135" s="5">
        <v>0</v>
      </c>
      <c r="K135" s="5">
        <v>0</v>
      </c>
      <c r="L135" s="5">
        <v>0</v>
      </c>
      <c r="M135" s="5">
        <v>0</v>
      </c>
      <c r="N135" s="5">
        <v>0</v>
      </c>
      <c r="O135" s="5">
        <v>0</v>
      </c>
      <c r="P135" s="176"/>
    </row>
    <row r="136" spans="1:16" s="12" customFormat="1" ht="21" customHeight="1" x14ac:dyDescent="0.25">
      <c r="A136" s="173"/>
      <c r="B136" s="174"/>
      <c r="C136" s="43" t="s">
        <v>6</v>
      </c>
      <c r="D136" s="5">
        <f t="shared" si="52"/>
        <v>0</v>
      </c>
      <c r="E136" s="5">
        <v>0</v>
      </c>
      <c r="F136" s="5">
        <v>0</v>
      </c>
      <c r="G136" s="5">
        <v>0</v>
      </c>
      <c r="H136" s="5">
        <v>0</v>
      </c>
      <c r="I136" s="5">
        <v>0</v>
      </c>
      <c r="J136" s="5">
        <v>0</v>
      </c>
      <c r="K136" s="5">
        <v>0</v>
      </c>
      <c r="L136" s="5">
        <v>0</v>
      </c>
      <c r="M136" s="5">
        <v>0</v>
      </c>
      <c r="N136" s="5">
        <v>0</v>
      </c>
      <c r="O136" s="5">
        <v>0</v>
      </c>
      <c r="P136" s="176"/>
    </row>
    <row r="137" spans="1:16" s="12" customFormat="1" ht="21" customHeight="1" x14ac:dyDescent="0.25">
      <c r="A137" s="173"/>
      <c r="B137" s="174"/>
      <c r="C137" s="43" t="s">
        <v>7</v>
      </c>
      <c r="D137" s="5">
        <f t="shared" si="52"/>
        <v>65316.313000000002</v>
      </c>
      <c r="E137" s="5">
        <v>3495.81</v>
      </c>
      <c r="F137" s="5">
        <v>3392.84</v>
      </c>
      <c r="G137" s="5">
        <v>4132.6000000000004</v>
      </c>
      <c r="H137" s="5">
        <v>5126.1000000000004</v>
      </c>
      <c r="I137" s="5">
        <f>5821.4+500</f>
        <v>6321.4</v>
      </c>
      <c r="J137" s="5">
        <v>5682.634</v>
      </c>
      <c r="K137" s="5">
        <v>8688.59</v>
      </c>
      <c r="L137" s="5">
        <v>8346.9</v>
      </c>
      <c r="M137" s="5">
        <v>6873.4390000000003</v>
      </c>
      <c r="N137" s="5">
        <v>6881</v>
      </c>
      <c r="O137" s="5">
        <v>6375</v>
      </c>
      <c r="P137" s="176"/>
    </row>
    <row r="138" spans="1:16" s="12" customFormat="1" ht="21" customHeight="1" x14ac:dyDescent="0.25">
      <c r="A138" s="173"/>
      <c r="B138" s="174"/>
      <c r="C138" s="43" t="s">
        <v>8</v>
      </c>
      <c r="D138" s="5">
        <f t="shared" si="52"/>
        <v>0</v>
      </c>
      <c r="E138" s="5">
        <v>0</v>
      </c>
      <c r="F138" s="5">
        <v>0</v>
      </c>
      <c r="G138" s="5">
        <v>0</v>
      </c>
      <c r="H138" s="5">
        <v>0</v>
      </c>
      <c r="I138" s="5">
        <v>0</v>
      </c>
      <c r="J138" s="5">
        <v>0</v>
      </c>
      <c r="K138" s="5">
        <v>0</v>
      </c>
      <c r="L138" s="5">
        <v>0</v>
      </c>
      <c r="M138" s="5">
        <v>0</v>
      </c>
      <c r="N138" s="5">
        <v>0</v>
      </c>
      <c r="O138" s="5">
        <v>0</v>
      </c>
      <c r="P138" s="176"/>
    </row>
    <row r="139" spans="1:16" s="12" customFormat="1" ht="21" customHeight="1" x14ac:dyDescent="0.25">
      <c r="A139" s="167" t="s">
        <v>71</v>
      </c>
      <c r="B139" s="174" t="s">
        <v>127</v>
      </c>
      <c r="C139" s="43" t="s">
        <v>4</v>
      </c>
      <c r="D139" s="5">
        <f t="shared" si="52"/>
        <v>5613.7690000000002</v>
      </c>
      <c r="E139" s="5">
        <v>0</v>
      </c>
      <c r="F139" s="5">
        <v>0</v>
      </c>
      <c r="G139" s="5">
        <v>0</v>
      </c>
      <c r="H139" s="5">
        <v>0</v>
      </c>
      <c r="I139" s="5">
        <f>I140+I141+I142+I143</f>
        <v>2056.2000000000003</v>
      </c>
      <c r="J139" s="5">
        <f>J140+J141+J142+J143</f>
        <v>3557.569</v>
      </c>
      <c r="K139" s="5">
        <f>K142+K141</f>
        <v>0</v>
      </c>
      <c r="L139" s="5">
        <f t="shared" ref="L139:O139" si="67">L142</f>
        <v>0</v>
      </c>
      <c r="M139" s="5">
        <f t="shared" si="67"/>
        <v>0</v>
      </c>
      <c r="N139" s="5">
        <f t="shared" si="67"/>
        <v>0</v>
      </c>
      <c r="O139" s="5">
        <f t="shared" si="67"/>
        <v>0</v>
      </c>
      <c r="P139" s="176"/>
    </row>
    <row r="140" spans="1:16" s="12" customFormat="1" ht="35.25" customHeight="1" x14ac:dyDescent="0.25">
      <c r="A140" s="168"/>
      <c r="B140" s="174"/>
      <c r="C140" s="43" t="s">
        <v>5</v>
      </c>
      <c r="D140" s="5">
        <f t="shared" si="52"/>
        <v>0</v>
      </c>
      <c r="E140" s="5">
        <v>0</v>
      </c>
      <c r="F140" s="5">
        <v>0</v>
      </c>
      <c r="G140" s="5">
        <v>0</v>
      </c>
      <c r="H140" s="5">
        <v>0</v>
      </c>
      <c r="I140" s="5">
        <v>0</v>
      </c>
      <c r="J140" s="5">
        <v>0</v>
      </c>
      <c r="K140" s="5">
        <v>0</v>
      </c>
      <c r="L140" s="5">
        <v>0</v>
      </c>
      <c r="M140" s="5">
        <v>0</v>
      </c>
      <c r="N140" s="5">
        <v>0</v>
      </c>
      <c r="O140" s="5">
        <v>0</v>
      </c>
      <c r="P140" s="176"/>
    </row>
    <row r="141" spans="1:16" s="12" customFormat="1" ht="21" customHeight="1" x14ac:dyDescent="0.25">
      <c r="A141" s="168"/>
      <c r="B141" s="174"/>
      <c r="C141" s="43" t="s">
        <v>6</v>
      </c>
      <c r="D141" s="5">
        <f t="shared" ref="D141:D173" si="68">E141+F141+G141+H141+I141+J141+K141+L141+M141+N141+O141</f>
        <v>5333.0910000000003</v>
      </c>
      <c r="E141" s="5">
        <v>0</v>
      </c>
      <c r="F141" s="5">
        <v>0</v>
      </c>
      <c r="G141" s="5">
        <v>0</v>
      </c>
      <c r="H141" s="5">
        <v>0</v>
      </c>
      <c r="I141" s="5">
        <v>1953.4</v>
      </c>
      <c r="J141" s="5">
        <v>3379.6909999999998</v>
      </c>
      <c r="K141" s="5">
        <v>0</v>
      </c>
      <c r="L141" s="5">
        <v>0</v>
      </c>
      <c r="M141" s="5">
        <v>0</v>
      </c>
      <c r="N141" s="5">
        <v>0</v>
      </c>
      <c r="O141" s="5">
        <v>0</v>
      </c>
      <c r="P141" s="176"/>
    </row>
    <row r="142" spans="1:16" s="12" customFormat="1" ht="21" customHeight="1" x14ac:dyDescent="0.25">
      <c r="A142" s="168"/>
      <c r="B142" s="174"/>
      <c r="C142" s="43" t="s">
        <v>7</v>
      </c>
      <c r="D142" s="5">
        <f t="shared" si="68"/>
        <v>280.678</v>
      </c>
      <c r="E142" s="5">
        <v>0</v>
      </c>
      <c r="F142" s="5">
        <v>0</v>
      </c>
      <c r="G142" s="5">
        <v>0</v>
      </c>
      <c r="H142" s="5">
        <v>0</v>
      </c>
      <c r="I142" s="5">
        <v>102.8</v>
      </c>
      <c r="J142" s="5">
        <v>177.87799999999999</v>
      </c>
      <c r="K142" s="5">
        <v>0</v>
      </c>
      <c r="L142" s="5">
        <v>0</v>
      </c>
      <c r="M142" s="5">
        <v>0</v>
      </c>
      <c r="N142" s="5">
        <v>0</v>
      </c>
      <c r="O142" s="5">
        <v>0</v>
      </c>
      <c r="P142" s="176"/>
    </row>
    <row r="143" spans="1:16" s="12" customFormat="1" ht="21" customHeight="1" x14ac:dyDescent="0.25">
      <c r="A143" s="169"/>
      <c r="B143" s="174"/>
      <c r="C143" s="43" t="s">
        <v>8</v>
      </c>
      <c r="D143" s="5">
        <f t="shared" si="68"/>
        <v>0</v>
      </c>
      <c r="E143" s="5">
        <v>0</v>
      </c>
      <c r="F143" s="5">
        <v>0</v>
      </c>
      <c r="G143" s="5">
        <v>0</v>
      </c>
      <c r="H143" s="5">
        <v>0</v>
      </c>
      <c r="I143" s="5">
        <v>0</v>
      </c>
      <c r="J143" s="5">
        <v>0</v>
      </c>
      <c r="K143" s="5">
        <v>0</v>
      </c>
      <c r="L143" s="5">
        <v>0</v>
      </c>
      <c r="M143" s="5">
        <v>0</v>
      </c>
      <c r="N143" s="5">
        <v>0</v>
      </c>
      <c r="O143" s="5">
        <v>0</v>
      </c>
      <c r="P143" s="176"/>
    </row>
    <row r="144" spans="1:16" s="12" customFormat="1" ht="21" customHeight="1" x14ac:dyDescent="0.25">
      <c r="A144" s="173" t="s">
        <v>72</v>
      </c>
      <c r="B144" s="174" t="s">
        <v>31</v>
      </c>
      <c r="C144" s="43" t="s">
        <v>4</v>
      </c>
      <c r="D144" s="5">
        <f t="shared" si="68"/>
        <v>1290.32</v>
      </c>
      <c r="E144" s="5">
        <f>SUM(E145:E148)</f>
        <v>139.53</v>
      </c>
      <c r="F144" s="5">
        <f t="shared" ref="F144:O144" si="69">SUM(F145:F148)</f>
        <v>660.79</v>
      </c>
      <c r="G144" s="5">
        <f t="shared" si="69"/>
        <v>0</v>
      </c>
      <c r="H144" s="5">
        <f t="shared" si="69"/>
        <v>490</v>
      </c>
      <c r="I144" s="5">
        <f t="shared" si="69"/>
        <v>0</v>
      </c>
      <c r="J144" s="5">
        <f t="shared" si="69"/>
        <v>0</v>
      </c>
      <c r="K144" s="5">
        <f t="shared" si="69"/>
        <v>0</v>
      </c>
      <c r="L144" s="5">
        <f t="shared" si="69"/>
        <v>0</v>
      </c>
      <c r="M144" s="5">
        <f t="shared" si="69"/>
        <v>0</v>
      </c>
      <c r="N144" s="5">
        <f t="shared" si="69"/>
        <v>0</v>
      </c>
      <c r="O144" s="5">
        <f t="shared" si="69"/>
        <v>0</v>
      </c>
      <c r="P144" s="176"/>
    </row>
    <row r="145" spans="1:16" s="12" customFormat="1" ht="39.75" customHeight="1" x14ac:dyDescent="0.25">
      <c r="A145" s="173"/>
      <c r="B145" s="174"/>
      <c r="C145" s="43" t="s">
        <v>5</v>
      </c>
      <c r="D145" s="5">
        <f t="shared" si="68"/>
        <v>0</v>
      </c>
      <c r="E145" s="5">
        <v>0</v>
      </c>
      <c r="F145" s="5">
        <v>0</v>
      </c>
      <c r="G145" s="5">
        <v>0</v>
      </c>
      <c r="H145" s="5">
        <v>0</v>
      </c>
      <c r="I145" s="5">
        <v>0</v>
      </c>
      <c r="J145" s="5">
        <v>0</v>
      </c>
      <c r="K145" s="5">
        <v>0</v>
      </c>
      <c r="L145" s="5">
        <v>0</v>
      </c>
      <c r="M145" s="5">
        <v>0</v>
      </c>
      <c r="N145" s="5">
        <v>0</v>
      </c>
      <c r="O145" s="5">
        <v>0</v>
      </c>
      <c r="P145" s="176"/>
    </row>
    <row r="146" spans="1:16" s="12" customFormat="1" ht="21" customHeight="1" x14ac:dyDescent="0.25">
      <c r="A146" s="173"/>
      <c r="B146" s="174"/>
      <c r="C146" s="43" t="s">
        <v>6</v>
      </c>
      <c r="D146" s="5">
        <f t="shared" si="68"/>
        <v>0</v>
      </c>
      <c r="E146" s="5">
        <v>0</v>
      </c>
      <c r="F146" s="5">
        <v>0</v>
      </c>
      <c r="G146" s="5">
        <v>0</v>
      </c>
      <c r="H146" s="5">
        <v>0</v>
      </c>
      <c r="I146" s="5">
        <v>0</v>
      </c>
      <c r="J146" s="5">
        <v>0</v>
      </c>
      <c r="K146" s="5">
        <v>0</v>
      </c>
      <c r="L146" s="5">
        <v>0</v>
      </c>
      <c r="M146" s="5">
        <v>0</v>
      </c>
      <c r="N146" s="5">
        <v>0</v>
      </c>
      <c r="O146" s="5">
        <v>0</v>
      </c>
      <c r="P146" s="176"/>
    </row>
    <row r="147" spans="1:16" s="12" customFormat="1" ht="21" customHeight="1" x14ac:dyDescent="0.25">
      <c r="A147" s="173"/>
      <c r="B147" s="174"/>
      <c r="C147" s="43" t="s">
        <v>7</v>
      </c>
      <c r="D147" s="5">
        <f t="shared" si="68"/>
        <v>1290.32</v>
      </c>
      <c r="E147" s="5">
        <v>139.53</v>
      </c>
      <c r="F147" s="5">
        <v>660.79</v>
      </c>
      <c r="G147" s="5">
        <v>0</v>
      </c>
      <c r="H147" s="5">
        <v>490</v>
      </c>
      <c r="I147" s="5">
        <v>0</v>
      </c>
      <c r="J147" s="5">
        <v>0</v>
      </c>
      <c r="K147" s="5">
        <v>0</v>
      </c>
      <c r="L147" s="5">
        <v>0</v>
      </c>
      <c r="M147" s="5">
        <v>0</v>
      </c>
      <c r="N147" s="5">
        <v>0</v>
      </c>
      <c r="O147" s="5">
        <v>0</v>
      </c>
      <c r="P147" s="176"/>
    </row>
    <row r="148" spans="1:16" s="12" customFormat="1" ht="21" customHeight="1" x14ac:dyDescent="0.25">
      <c r="A148" s="173"/>
      <c r="B148" s="174"/>
      <c r="C148" s="43" t="s">
        <v>8</v>
      </c>
      <c r="D148" s="5">
        <f t="shared" si="68"/>
        <v>0</v>
      </c>
      <c r="E148" s="5">
        <v>0</v>
      </c>
      <c r="F148" s="5">
        <v>0</v>
      </c>
      <c r="G148" s="5">
        <v>0</v>
      </c>
      <c r="H148" s="5">
        <v>0</v>
      </c>
      <c r="I148" s="5">
        <v>0</v>
      </c>
      <c r="J148" s="5">
        <v>0</v>
      </c>
      <c r="K148" s="5">
        <v>0</v>
      </c>
      <c r="L148" s="5">
        <v>0</v>
      </c>
      <c r="M148" s="5">
        <v>0</v>
      </c>
      <c r="N148" s="5">
        <v>0</v>
      </c>
      <c r="O148" s="5">
        <v>0</v>
      </c>
      <c r="P148" s="176"/>
    </row>
    <row r="149" spans="1:16" s="12" customFormat="1" ht="21" customHeight="1" x14ac:dyDescent="0.25">
      <c r="A149" s="173" t="s">
        <v>96</v>
      </c>
      <c r="B149" s="174" t="s">
        <v>15</v>
      </c>
      <c r="C149" s="43" t="s">
        <v>4</v>
      </c>
      <c r="D149" s="5">
        <f t="shared" si="68"/>
        <v>368.5</v>
      </c>
      <c r="E149" s="5">
        <f t="shared" ref="E149:O149" si="70">E150+E151+E152+E153</f>
        <v>0</v>
      </c>
      <c r="F149" s="5">
        <f t="shared" si="70"/>
        <v>0</v>
      </c>
      <c r="G149" s="5">
        <f t="shared" si="70"/>
        <v>368.5</v>
      </c>
      <c r="H149" s="5">
        <f t="shared" si="70"/>
        <v>0</v>
      </c>
      <c r="I149" s="5">
        <f t="shared" si="70"/>
        <v>0</v>
      </c>
      <c r="J149" s="5">
        <f t="shared" si="70"/>
        <v>0</v>
      </c>
      <c r="K149" s="5">
        <f t="shared" si="70"/>
        <v>0</v>
      </c>
      <c r="L149" s="5">
        <f t="shared" si="70"/>
        <v>0</v>
      </c>
      <c r="M149" s="5">
        <f t="shared" si="70"/>
        <v>0</v>
      </c>
      <c r="N149" s="5">
        <f t="shared" si="70"/>
        <v>0</v>
      </c>
      <c r="O149" s="5">
        <f t="shared" si="70"/>
        <v>0</v>
      </c>
      <c r="P149" s="176"/>
    </row>
    <row r="150" spans="1:16" s="12" customFormat="1" ht="30" customHeight="1" x14ac:dyDescent="0.25">
      <c r="A150" s="173"/>
      <c r="B150" s="174"/>
      <c r="C150" s="43" t="s">
        <v>5</v>
      </c>
      <c r="D150" s="5">
        <f t="shared" si="68"/>
        <v>0</v>
      </c>
      <c r="E150" s="5">
        <v>0</v>
      </c>
      <c r="F150" s="5">
        <v>0</v>
      </c>
      <c r="G150" s="5">
        <v>0</v>
      </c>
      <c r="H150" s="5">
        <v>0</v>
      </c>
      <c r="I150" s="5">
        <v>0</v>
      </c>
      <c r="J150" s="5">
        <v>0</v>
      </c>
      <c r="K150" s="5">
        <v>0</v>
      </c>
      <c r="L150" s="5">
        <v>0</v>
      </c>
      <c r="M150" s="5">
        <v>0</v>
      </c>
      <c r="N150" s="5">
        <v>0</v>
      </c>
      <c r="O150" s="5">
        <v>0</v>
      </c>
      <c r="P150" s="176"/>
    </row>
    <row r="151" spans="1:16" s="12" customFormat="1" ht="21" customHeight="1" x14ac:dyDescent="0.25">
      <c r="A151" s="173"/>
      <c r="B151" s="174"/>
      <c r="C151" s="43" t="s">
        <v>6</v>
      </c>
      <c r="D151" s="5">
        <f t="shared" si="68"/>
        <v>0</v>
      </c>
      <c r="E151" s="5">
        <v>0</v>
      </c>
      <c r="F151" s="5">
        <v>0</v>
      </c>
      <c r="G151" s="5">
        <v>0</v>
      </c>
      <c r="H151" s="5">
        <v>0</v>
      </c>
      <c r="I151" s="5">
        <v>0</v>
      </c>
      <c r="J151" s="5">
        <v>0</v>
      </c>
      <c r="K151" s="5">
        <v>0</v>
      </c>
      <c r="L151" s="5">
        <v>0</v>
      </c>
      <c r="M151" s="5">
        <v>0</v>
      </c>
      <c r="N151" s="5">
        <v>0</v>
      </c>
      <c r="O151" s="5">
        <v>0</v>
      </c>
      <c r="P151" s="176"/>
    </row>
    <row r="152" spans="1:16" s="12" customFormat="1" ht="21" customHeight="1" x14ac:dyDescent="0.25">
      <c r="A152" s="173"/>
      <c r="B152" s="174"/>
      <c r="C152" s="43" t="s">
        <v>7</v>
      </c>
      <c r="D152" s="5">
        <f t="shared" si="68"/>
        <v>368.5</v>
      </c>
      <c r="E152" s="5">
        <v>0</v>
      </c>
      <c r="F152" s="5">
        <v>0</v>
      </c>
      <c r="G152" s="5">
        <v>368.5</v>
      </c>
      <c r="H152" s="5">
        <v>0</v>
      </c>
      <c r="I152" s="5">
        <v>0</v>
      </c>
      <c r="J152" s="5">
        <v>0</v>
      </c>
      <c r="K152" s="5">
        <v>0</v>
      </c>
      <c r="L152" s="5">
        <v>0</v>
      </c>
      <c r="M152" s="5">
        <v>0</v>
      </c>
      <c r="N152" s="5">
        <v>0</v>
      </c>
      <c r="O152" s="5">
        <v>0</v>
      </c>
      <c r="P152" s="176"/>
    </row>
    <row r="153" spans="1:16" s="12" customFormat="1" ht="21" customHeight="1" x14ac:dyDescent="0.25">
      <c r="A153" s="173"/>
      <c r="B153" s="174"/>
      <c r="C153" s="43" t="s">
        <v>8</v>
      </c>
      <c r="D153" s="5">
        <f t="shared" si="68"/>
        <v>0</v>
      </c>
      <c r="E153" s="5">
        <v>0</v>
      </c>
      <c r="F153" s="5">
        <v>0</v>
      </c>
      <c r="G153" s="5">
        <v>0</v>
      </c>
      <c r="H153" s="5">
        <v>0</v>
      </c>
      <c r="I153" s="5">
        <v>0</v>
      </c>
      <c r="J153" s="5">
        <v>0</v>
      </c>
      <c r="K153" s="5">
        <v>0</v>
      </c>
      <c r="L153" s="5">
        <v>0</v>
      </c>
      <c r="M153" s="5">
        <v>0</v>
      </c>
      <c r="N153" s="5">
        <v>0</v>
      </c>
      <c r="O153" s="5">
        <v>0</v>
      </c>
      <c r="P153" s="176"/>
    </row>
    <row r="154" spans="1:16" s="12" customFormat="1" ht="21" customHeight="1" x14ac:dyDescent="0.25">
      <c r="A154" s="173" t="s">
        <v>103</v>
      </c>
      <c r="B154" s="174" t="s">
        <v>299</v>
      </c>
      <c r="C154" s="43" t="s">
        <v>4</v>
      </c>
      <c r="D154" s="5">
        <f t="shared" ref="D154:D158" si="71">E154+F154+G154+H154+I154+J154+K154+L154+M154+N154+O154</f>
        <v>368.5</v>
      </c>
      <c r="E154" s="5">
        <f t="shared" ref="E154:O154" si="72">E155+E156+E157+E158</f>
        <v>0</v>
      </c>
      <c r="F154" s="5">
        <f t="shared" si="72"/>
        <v>0</v>
      </c>
      <c r="G154" s="5">
        <f t="shared" si="72"/>
        <v>368.5</v>
      </c>
      <c r="H154" s="5">
        <f t="shared" si="72"/>
        <v>0</v>
      </c>
      <c r="I154" s="5">
        <f t="shared" si="72"/>
        <v>0</v>
      </c>
      <c r="J154" s="5">
        <f t="shared" si="72"/>
        <v>0</v>
      </c>
      <c r="K154" s="5">
        <f t="shared" si="72"/>
        <v>0</v>
      </c>
      <c r="L154" s="5">
        <f t="shared" si="72"/>
        <v>0</v>
      </c>
      <c r="M154" s="5">
        <f t="shared" si="72"/>
        <v>0</v>
      </c>
      <c r="N154" s="5">
        <f t="shared" si="72"/>
        <v>0</v>
      </c>
      <c r="O154" s="5">
        <f t="shared" si="72"/>
        <v>0</v>
      </c>
      <c r="P154" s="176"/>
    </row>
    <row r="155" spans="1:16" s="12" customFormat="1" ht="30" customHeight="1" x14ac:dyDescent="0.25">
      <c r="A155" s="173"/>
      <c r="B155" s="174"/>
      <c r="C155" s="43" t="s">
        <v>5</v>
      </c>
      <c r="D155" s="5">
        <f t="shared" si="71"/>
        <v>0</v>
      </c>
      <c r="E155" s="5">
        <v>0</v>
      </c>
      <c r="F155" s="5">
        <v>0</v>
      </c>
      <c r="G155" s="5">
        <v>0</v>
      </c>
      <c r="H155" s="5">
        <v>0</v>
      </c>
      <c r="I155" s="5">
        <v>0</v>
      </c>
      <c r="J155" s="5">
        <v>0</v>
      </c>
      <c r="K155" s="5">
        <v>0</v>
      </c>
      <c r="L155" s="5">
        <v>0</v>
      </c>
      <c r="M155" s="5">
        <v>0</v>
      </c>
      <c r="N155" s="5">
        <v>0</v>
      </c>
      <c r="O155" s="5">
        <v>0</v>
      </c>
      <c r="P155" s="176"/>
    </row>
    <row r="156" spans="1:16" s="12" customFormat="1" ht="21" customHeight="1" x14ac:dyDescent="0.25">
      <c r="A156" s="173"/>
      <c r="B156" s="174"/>
      <c r="C156" s="43" t="s">
        <v>6</v>
      </c>
      <c r="D156" s="5">
        <f t="shared" si="71"/>
        <v>0</v>
      </c>
      <c r="E156" s="5">
        <v>0</v>
      </c>
      <c r="F156" s="5">
        <v>0</v>
      </c>
      <c r="G156" s="5">
        <v>0</v>
      </c>
      <c r="H156" s="5">
        <v>0</v>
      </c>
      <c r="I156" s="5">
        <v>0</v>
      </c>
      <c r="J156" s="5">
        <v>0</v>
      </c>
      <c r="K156" s="5">
        <v>0</v>
      </c>
      <c r="L156" s="5">
        <v>0</v>
      </c>
      <c r="M156" s="5">
        <v>0</v>
      </c>
      <c r="N156" s="5">
        <v>0</v>
      </c>
      <c r="O156" s="5">
        <v>0</v>
      </c>
      <c r="P156" s="176"/>
    </row>
    <row r="157" spans="1:16" s="12" customFormat="1" ht="21" customHeight="1" x14ac:dyDescent="0.25">
      <c r="A157" s="173"/>
      <c r="B157" s="174"/>
      <c r="C157" s="43" t="s">
        <v>7</v>
      </c>
      <c r="D157" s="5">
        <f t="shared" si="71"/>
        <v>368.5</v>
      </c>
      <c r="E157" s="5">
        <v>0</v>
      </c>
      <c r="F157" s="5">
        <v>0</v>
      </c>
      <c r="G157" s="5">
        <v>368.5</v>
      </c>
      <c r="H157" s="5">
        <v>0</v>
      </c>
      <c r="I157" s="5">
        <v>0</v>
      </c>
      <c r="J157" s="5">
        <v>0</v>
      </c>
      <c r="K157" s="5">
        <v>0</v>
      </c>
      <c r="L157" s="5">
        <v>0</v>
      </c>
      <c r="M157" s="5">
        <v>0</v>
      </c>
      <c r="N157" s="5">
        <v>0</v>
      </c>
      <c r="O157" s="5">
        <v>0</v>
      </c>
      <c r="P157" s="176"/>
    </row>
    <row r="158" spans="1:16" s="12" customFormat="1" ht="21" customHeight="1" x14ac:dyDescent="0.25">
      <c r="A158" s="173"/>
      <c r="B158" s="174"/>
      <c r="C158" s="43" t="s">
        <v>8</v>
      </c>
      <c r="D158" s="5">
        <f t="shared" si="71"/>
        <v>0</v>
      </c>
      <c r="E158" s="5">
        <v>0</v>
      </c>
      <c r="F158" s="5">
        <v>0</v>
      </c>
      <c r="G158" s="5">
        <v>0</v>
      </c>
      <c r="H158" s="5">
        <v>0</v>
      </c>
      <c r="I158" s="5">
        <v>0</v>
      </c>
      <c r="J158" s="5">
        <v>0</v>
      </c>
      <c r="K158" s="5">
        <v>0</v>
      </c>
      <c r="L158" s="5">
        <v>0</v>
      </c>
      <c r="M158" s="5">
        <v>0</v>
      </c>
      <c r="N158" s="5">
        <v>0</v>
      </c>
      <c r="O158" s="5">
        <v>0</v>
      </c>
      <c r="P158" s="176"/>
    </row>
    <row r="159" spans="1:16" s="13" customFormat="1" ht="33.75" customHeight="1" x14ac:dyDescent="0.25">
      <c r="A159" s="178" t="s">
        <v>106</v>
      </c>
      <c r="B159" s="179" t="s">
        <v>108</v>
      </c>
      <c r="C159" s="44" t="s">
        <v>4</v>
      </c>
      <c r="D159" s="4">
        <f t="shared" si="68"/>
        <v>145335.49</v>
      </c>
      <c r="E159" s="4">
        <f>E160+E161+E162+E163</f>
        <v>30688.260000000002</v>
      </c>
      <c r="F159" s="4">
        <f t="shared" ref="F159:H159" si="73">F160+F161+F162+F163</f>
        <v>29703.34</v>
      </c>
      <c r="G159" s="4">
        <f t="shared" si="73"/>
        <v>35373.5</v>
      </c>
      <c r="H159" s="4">
        <f t="shared" si="73"/>
        <v>42299.5</v>
      </c>
      <c r="I159" s="4">
        <f>I160+I161+I162+I163</f>
        <v>4470.8</v>
      </c>
      <c r="J159" s="4">
        <f t="shared" ref="J159:O159" si="74">J160+J161+J162+J163</f>
        <v>0</v>
      </c>
      <c r="K159" s="4">
        <f>K160+K161+K162+K163</f>
        <v>1278.1300000000001</v>
      </c>
      <c r="L159" s="4">
        <f>L160+L161+L162+L163</f>
        <v>641</v>
      </c>
      <c r="M159" s="4">
        <f>M160+M161+M162+M163</f>
        <v>880.96</v>
      </c>
      <c r="N159" s="4">
        <f t="shared" si="74"/>
        <v>0</v>
      </c>
      <c r="O159" s="4">
        <f t="shared" si="74"/>
        <v>0</v>
      </c>
      <c r="P159" s="176"/>
    </row>
    <row r="160" spans="1:16" s="13" customFormat="1" ht="33.75" customHeight="1" x14ac:dyDescent="0.25">
      <c r="A160" s="178"/>
      <c r="B160" s="179"/>
      <c r="C160" s="44" t="s">
        <v>5</v>
      </c>
      <c r="D160" s="4">
        <f t="shared" si="68"/>
        <v>0</v>
      </c>
      <c r="E160" s="4">
        <v>0</v>
      </c>
      <c r="F160" s="4">
        <v>0</v>
      </c>
      <c r="G160" s="4">
        <v>0</v>
      </c>
      <c r="H160" s="4">
        <v>0</v>
      </c>
      <c r="I160" s="4">
        <v>0</v>
      </c>
      <c r="J160" s="4">
        <v>0</v>
      </c>
      <c r="K160" s="4">
        <v>0</v>
      </c>
      <c r="L160" s="4">
        <v>0</v>
      </c>
      <c r="M160" s="4">
        <v>0</v>
      </c>
      <c r="N160" s="4">
        <v>0</v>
      </c>
      <c r="O160" s="4">
        <v>0</v>
      </c>
      <c r="P160" s="176"/>
    </row>
    <row r="161" spans="1:16" s="13" customFormat="1" ht="33.75" customHeight="1" x14ac:dyDescent="0.25">
      <c r="A161" s="178"/>
      <c r="B161" s="179"/>
      <c r="C161" s="44" t="s">
        <v>6</v>
      </c>
      <c r="D161" s="4">
        <f t="shared" si="68"/>
        <v>4023.7</v>
      </c>
      <c r="E161" s="4">
        <v>0</v>
      </c>
      <c r="F161" s="4">
        <v>0</v>
      </c>
      <c r="G161" s="4">
        <v>0</v>
      </c>
      <c r="H161" s="4">
        <v>0</v>
      </c>
      <c r="I161" s="4">
        <f>I171</f>
        <v>4023.7</v>
      </c>
      <c r="J161" s="4">
        <f t="shared" ref="J161:O162" si="75">J171</f>
        <v>0</v>
      </c>
      <c r="K161" s="4">
        <f t="shared" si="75"/>
        <v>0</v>
      </c>
      <c r="L161" s="4">
        <f t="shared" si="75"/>
        <v>0</v>
      </c>
      <c r="M161" s="4">
        <v>0</v>
      </c>
      <c r="N161" s="4">
        <f t="shared" si="75"/>
        <v>0</v>
      </c>
      <c r="O161" s="4">
        <f t="shared" si="75"/>
        <v>0</v>
      </c>
      <c r="P161" s="176"/>
    </row>
    <row r="162" spans="1:16" s="13" customFormat="1" ht="33.75" customHeight="1" x14ac:dyDescent="0.25">
      <c r="A162" s="178"/>
      <c r="B162" s="179"/>
      <c r="C162" s="44" t="s">
        <v>7</v>
      </c>
      <c r="D162" s="4">
        <f t="shared" si="68"/>
        <v>141311.79</v>
      </c>
      <c r="E162" s="4">
        <f>E172+E202+E207</f>
        <v>30688.260000000002</v>
      </c>
      <c r="F162" s="4">
        <f>F172+F202+F207</f>
        <v>29703.34</v>
      </c>
      <c r="G162" s="4">
        <f>G172+G202+G207</f>
        <v>35373.5</v>
      </c>
      <c r="H162" s="4">
        <f>H172+H202+H207</f>
        <v>42299.5</v>
      </c>
      <c r="I162" s="4">
        <f>I172</f>
        <v>447.1</v>
      </c>
      <c r="J162" s="4">
        <f t="shared" si="75"/>
        <v>0</v>
      </c>
      <c r="K162" s="4">
        <f>K167</f>
        <v>1278.1300000000001</v>
      </c>
      <c r="L162" s="4">
        <f>L167</f>
        <v>641</v>
      </c>
      <c r="M162" s="4">
        <f>M167+M172</f>
        <v>880.96</v>
      </c>
      <c r="N162" s="4">
        <f t="shared" si="75"/>
        <v>0</v>
      </c>
      <c r="O162" s="4">
        <f t="shared" si="75"/>
        <v>0</v>
      </c>
      <c r="P162" s="176"/>
    </row>
    <row r="163" spans="1:16" s="13" customFormat="1" ht="33.75" customHeight="1" x14ac:dyDescent="0.25">
      <c r="A163" s="178"/>
      <c r="B163" s="179"/>
      <c r="C163" s="44" t="s">
        <v>8</v>
      </c>
      <c r="D163" s="4">
        <f t="shared" si="68"/>
        <v>0</v>
      </c>
      <c r="E163" s="4">
        <v>0</v>
      </c>
      <c r="F163" s="4">
        <v>0</v>
      </c>
      <c r="G163" s="4">
        <v>0</v>
      </c>
      <c r="H163" s="4">
        <v>0</v>
      </c>
      <c r="I163" s="4">
        <v>0</v>
      </c>
      <c r="J163" s="4">
        <v>0</v>
      </c>
      <c r="K163" s="4">
        <v>0</v>
      </c>
      <c r="L163" s="4">
        <v>0</v>
      </c>
      <c r="M163" s="4">
        <v>0</v>
      </c>
      <c r="N163" s="4">
        <v>0</v>
      </c>
      <c r="O163" s="4">
        <v>0</v>
      </c>
      <c r="P163" s="176"/>
    </row>
    <row r="164" spans="1:16" s="12" customFormat="1" ht="21" customHeight="1" x14ac:dyDescent="0.25">
      <c r="A164" s="167" t="s">
        <v>107</v>
      </c>
      <c r="B164" s="170" t="s">
        <v>104</v>
      </c>
      <c r="C164" s="43" t="s">
        <v>4</v>
      </c>
      <c r="D164" s="5">
        <f t="shared" ref="D164:D168" si="76">E164+F164+G164+H164+I164+J164+K164+L164+M164+N164+O164</f>
        <v>2800.09</v>
      </c>
      <c r="E164" s="5">
        <v>0</v>
      </c>
      <c r="F164" s="5">
        <v>0</v>
      </c>
      <c r="G164" s="5">
        <v>0</v>
      </c>
      <c r="H164" s="5">
        <v>0</v>
      </c>
      <c r="I164" s="5">
        <v>0</v>
      </c>
      <c r="J164" s="5">
        <v>0</v>
      </c>
      <c r="K164" s="5">
        <f>K165+K166+K167+K168</f>
        <v>1278.1300000000001</v>
      </c>
      <c r="L164" s="5">
        <f>L167</f>
        <v>641</v>
      </c>
      <c r="M164" s="5">
        <f>M167+M166</f>
        <v>880.96</v>
      </c>
      <c r="N164" s="5">
        <v>0</v>
      </c>
      <c r="O164" s="5">
        <v>0</v>
      </c>
      <c r="P164" s="176"/>
    </row>
    <row r="165" spans="1:16" s="12" customFormat="1" ht="39" customHeight="1" x14ac:dyDescent="0.25">
      <c r="A165" s="160"/>
      <c r="B165" s="171"/>
      <c r="C165" s="43" t="s">
        <v>5</v>
      </c>
      <c r="D165" s="5">
        <f t="shared" si="76"/>
        <v>0</v>
      </c>
      <c r="E165" s="5">
        <v>0</v>
      </c>
      <c r="F165" s="5">
        <v>0</v>
      </c>
      <c r="G165" s="5">
        <v>0</v>
      </c>
      <c r="H165" s="5">
        <v>0</v>
      </c>
      <c r="I165" s="5">
        <v>0</v>
      </c>
      <c r="J165" s="5">
        <v>0</v>
      </c>
      <c r="K165" s="5">
        <v>0</v>
      </c>
      <c r="L165" s="5">
        <v>0</v>
      </c>
      <c r="M165" s="5">
        <v>0</v>
      </c>
      <c r="N165" s="5">
        <v>0</v>
      </c>
      <c r="O165" s="5">
        <v>0</v>
      </c>
      <c r="P165" s="176"/>
    </row>
    <row r="166" spans="1:16" s="12" customFormat="1" ht="21" customHeight="1" x14ac:dyDescent="0.25">
      <c r="A166" s="160"/>
      <c r="B166" s="171"/>
      <c r="C166" s="43" t="s">
        <v>6</v>
      </c>
      <c r="D166" s="5">
        <f t="shared" si="76"/>
        <v>0</v>
      </c>
      <c r="E166" s="5">
        <v>0</v>
      </c>
      <c r="F166" s="5">
        <v>0</v>
      </c>
      <c r="G166" s="5">
        <v>0</v>
      </c>
      <c r="H166" s="5">
        <v>0</v>
      </c>
      <c r="I166" s="5">
        <v>0</v>
      </c>
      <c r="J166" s="5">
        <v>0</v>
      </c>
      <c r="K166" s="5">
        <v>0</v>
      </c>
      <c r="L166" s="5">
        <v>0</v>
      </c>
      <c r="M166" s="5">
        <v>0</v>
      </c>
      <c r="N166" s="5">
        <v>0</v>
      </c>
      <c r="O166" s="5">
        <v>0</v>
      </c>
      <c r="P166" s="176"/>
    </row>
    <row r="167" spans="1:16" s="12" customFormat="1" ht="21" customHeight="1" x14ac:dyDescent="0.25">
      <c r="A167" s="160"/>
      <c r="B167" s="171"/>
      <c r="C167" s="43" t="s">
        <v>7</v>
      </c>
      <c r="D167" s="5">
        <f t="shared" si="76"/>
        <v>2800.09</v>
      </c>
      <c r="E167" s="5">
        <v>0</v>
      </c>
      <c r="F167" s="5">
        <v>0</v>
      </c>
      <c r="G167" s="5">
        <v>0</v>
      </c>
      <c r="H167" s="5">
        <v>0</v>
      </c>
      <c r="I167" s="5">
        <v>0</v>
      </c>
      <c r="J167" s="5">
        <v>0</v>
      </c>
      <c r="K167" s="5">
        <v>1278.1300000000001</v>
      </c>
      <c r="L167" s="5">
        <v>641</v>
      </c>
      <c r="M167" s="5">
        <v>880.96</v>
      </c>
      <c r="N167" s="5">
        <v>0</v>
      </c>
      <c r="O167" s="5">
        <v>0</v>
      </c>
      <c r="P167" s="176"/>
    </row>
    <row r="168" spans="1:16" s="12" customFormat="1" ht="21" customHeight="1" x14ac:dyDescent="0.25">
      <c r="A168" s="186"/>
      <c r="B168" s="172"/>
      <c r="C168" s="43" t="s">
        <v>8</v>
      </c>
      <c r="D168" s="5">
        <f t="shared" si="76"/>
        <v>0</v>
      </c>
      <c r="E168" s="5">
        <v>0</v>
      </c>
      <c r="F168" s="5">
        <v>0</v>
      </c>
      <c r="G168" s="5">
        <v>0</v>
      </c>
      <c r="H168" s="5">
        <v>0</v>
      </c>
      <c r="I168" s="5">
        <v>0</v>
      </c>
      <c r="J168" s="5">
        <v>0</v>
      </c>
      <c r="K168" s="5">
        <v>0</v>
      </c>
      <c r="L168" s="5">
        <v>0</v>
      </c>
      <c r="M168" s="5">
        <v>0</v>
      </c>
      <c r="N168" s="5">
        <v>0</v>
      </c>
      <c r="O168" s="5">
        <v>0</v>
      </c>
      <c r="P168" s="176"/>
    </row>
    <row r="169" spans="1:16" s="12" customFormat="1" ht="21" customHeight="1" x14ac:dyDescent="0.25">
      <c r="A169" s="173" t="s">
        <v>213</v>
      </c>
      <c r="B169" s="174" t="s">
        <v>109</v>
      </c>
      <c r="C169" s="43" t="s">
        <v>4</v>
      </c>
      <c r="D169" s="5">
        <f t="shared" si="68"/>
        <v>20618.150000000001</v>
      </c>
      <c r="E169" s="5">
        <f>E170+E171+E172+E173</f>
        <v>3495.81</v>
      </c>
      <c r="F169" s="5">
        <f t="shared" ref="F169:I169" si="77">F170+F171+F172+F173</f>
        <v>3392.84</v>
      </c>
      <c r="G169" s="5">
        <f t="shared" si="77"/>
        <v>4132.6000000000004</v>
      </c>
      <c r="H169" s="5">
        <f t="shared" si="77"/>
        <v>5126.1000000000004</v>
      </c>
      <c r="I169" s="5">
        <f t="shared" si="77"/>
        <v>4470.8</v>
      </c>
      <c r="J169" s="5">
        <v>0</v>
      </c>
      <c r="K169" s="5">
        <f>K170+K171+K172+K173</f>
        <v>0</v>
      </c>
      <c r="L169" s="5">
        <v>0</v>
      </c>
      <c r="M169" s="5">
        <v>0</v>
      </c>
      <c r="N169" s="5">
        <v>0</v>
      </c>
      <c r="O169" s="5">
        <v>0</v>
      </c>
      <c r="P169" s="176"/>
    </row>
    <row r="170" spans="1:16" s="12" customFormat="1" ht="38.25" customHeight="1" x14ac:dyDescent="0.25">
      <c r="A170" s="173"/>
      <c r="B170" s="174"/>
      <c r="C170" s="43" t="s">
        <v>5</v>
      </c>
      <c r="D170" s="5">
        <f t="shared" si="68"/>
        <v>0</v>
      </c>
      <c r="E170" s="5">
        <v>0</v>
      </c>
      <c r="F170" s="5">
        <v>0</v>
      </c>
      <c r="G170" s="5">
        <v>0</v>
      </c>
      <c r="H170" s="5">
        <v>0</v>
      </c>
      <c r="I170" s="5">
        <v>0</v>
      </c>
      <c r="J170" s="5">
        <v>0</v>
      </c>
      <c r="K170" s="5">
        <v>0</v>
      </c>
      <c r="L170" s="5">
        <v>0</v>
      </c>
      <c r="M170" s="5">
        <v>0</v>
      </c>
      <c r="N170" s="5">
        <v>0</v>
      </c>
      <c r="O170" s="5">
        <v>0</v>
      </c>
      <c r="P170" s="176"/>
    </row>
    <row r="171" spans="1:16" s="12" customFormat="1" ht="21" customHeight="1" x14ac:dyDescent="0.25">
      <c r="A171" s="173"/>
      <c r="B171" s="174"/>
      <c r="C171" s="43" t="s">
        <v>6</v>
      </c>
      <c r="D171" s="5">
        <f t="shared" si="68"/>
        <v>4023.7</v>
      </c>
      <c r="E171" s="5">
        <v>0</v>
      </c>
      <c r="F171" s="5">
        <v>0</v>
      </c>
      <c r="G171" s="5">
        <v>0</v>
      </c>
      <c r="H171" s="5">
        <v>0</v>
      </c>
      <c r="I171" s="5">
        <v>4023.7</v>
      </c>
      <c r="J171" s="5">
        <v>0</v>
      </c>
      <c r="K171" s="5">
        <v>0</v>
      </c>
      <c r="L171" s="5">
        <v>0</v>
      </c>
      <c r="M171" s="5">
        <v>0</v>
      </c>
      <c r="N171" s="5">
        <v>0</v>
      </c>
      <c r="O171" s="5">
        <v>0</v>
      </c>
      <c r="P171" s="176"/>
    </row>
    <row r="172" spans="1:16" s="12" customFormat="1" ht="21" customHeight="1" x14ac:dyDescent="0.25">
      <c r="A172" s="173"/>
      <c r="B172" s="174"/>
      <c r="C172" s="43" t="s">
        <v>7</v>
      </c>
      <c r="D172" s="5">
        <f t="shared" si="68"/>
        <v>16594.45</v>
      </c>
      <c r="E172" s="5">
        <v>3495.81</v>
      </c>
      <c r="F172" s="5">
        <v>3392.84</v>
      </c>
      <c r="G172" s="5">
        <v>4132.6000000000004</v>
      </c>
      <c r="H172" s="5">
        <v>5126.1000000000004</v>
      </c>
      <c r="I172" s="5">
        <v>447.1</v>
      </c>
      <c r="J172" s="5">
        <v>0</v>
      </c>
      <c r="K172" s="5">
        <v>0</v>
      </c>
      <c r="L172" s="5">
        <v>0</v>
      </c>
      <c r="M172" s="5">
        <v>0</v>
      </c>
      <c r="N172" s="5">
        <v>0</v>
      </c>
      <c r="O172" s="5">
        <v>0</v>
      </c>
      <c r="P172" s="176"/>
    </row>
    <row r="173" spans="1:16" s="12" customFormat="1" ht="21" customHeight="1" x14ac:dyDescent="0.25">
      <c r="A173" s="173"/>
      <c r="B173" s="174"/>
      <c r="C173" s="43" t="s">
        <v>8</v>
      </c>
      <c r="D173" s="5">
        <f t="shared" si="68"/>
        <v>0</v>
      </c>
      <c r="E173" s="5">
        <v>0</v>
      </c>
      <c r="F173" s="5">
        <v>0</v>
      </c>
      <c r="G173" s="5">
        <v>0</v>
      </c>
      <c r="H173" s="5">
        <v>0</v>
      </c>
      <c r="I173" s="5">
        <v>0</v>
      </c>
      <c r="J173" s="5">
        <v>0</v>
      </c>
      <c r="K173" s="5">
        <v>0</v>
      </c>
      <c r="L173" s="5">
        <v>0</v>
      </c>
      <c r="M173" s="5">
        <v>0</v>
      </c>
      <c r="N173" s="5">
        <v>0</v>
      </c>
      <c r="O173" s="5">
        <v>0</v>
      </c>
      <c r="P173" s="184"/>
    </row>
    <row r="174" spans="1:16" s="13" customFormat="1" ht="18.75" customHeight="1" x14ac:dyDescent="0.25">
      <c r="A174" s="178" t="s">
        <v>232</v>
      </c>
      <c r="B174" s="164" t="s">
        <v>249</v>
      </c>
      <c r="C174" s="44" t="s">
        <v>4</v>
      </c>
      <c r="D174" s="4">
        <f>D175+D176+D177+D178</f>
        <v>39</v>
      </c>
      <c r="E174" s="4">
        <v>0</v>
      </c>
      <c r="F174" s="4">
        <v>0</v>
      </c>
      <c r="G174" s="4">
        <v>0</v>
      </c>
      <c r="H174" s="4">
        <v>0</v>
      </c>
      <c r="I174" s="4">
        <v>0</v>
      </c>
      <c r="J174" s="4">
        <v>0</v>
      </c>
      <c r="K174" s="4">
        <f>K175+K176+K177+K178</f>
        <v>39</v>
      </c>
      <c r="L174" s="4">
        <f t="shared" ref="L174:O174" si="78">L175+L176+L177+L178</f>
        <v>0</v>
      </c>
      <c r="M174" s="4">
        <f t="shared" si="78"/>
        <v>0</v>
      </c>
      <c r="N174" s="4">
        <f t="shared" si="78"/>
        <v>0</v>
      </c>
      <c r="O174" s="4">
        <f t="shared" si="78"/>
        <v>0</v>
      </c>
      <c r="P174" s="32"/>
    </row>
    <row r="175" spans="1:16" s="13" customFormat="1" ht="32.25" customHeight="1" x14ac:dyDescent="0.25">
      <c r="A175" s="178"/>
      <c r="B175" s="165"/>
      <c r="C175" s="44" t="s">
        <v>5</v>
      </c>
      <c r="D175" s="4">
        <v>0</v>
      </c>
      <c r="E175" s="4">
        <v>0</v>
      </c>
      <c r="F175" s="4">
        <v>0</v>
      </c>
      <c r="G175" s="4">
        <v>0</v>
      </c>
      <c r="H175" s="4">
        <v>0</v>
      </c>
      <c r="I175" s="4">
        <v>0</v>
      </c>
      <c r="J175" s="4">
        <v>0</v>
      </c>
      <c r="K175" s="4">
        <v>0</v>
      </c>
      <c r="L175" s="4">
        <v>0</v>
      </c>
      <c r="M175" s="4">
        <v>0</v>
      </c>
      <c r="N175" s="4">
        <v>0</v>
      </c>
      <c r="O175" s="4">
        <v>0</v>
      </c>
      <c r="P175" s="32"/>
    </row>
    <row r="176" spans="1:16" s="13" customFormat="1" ht="15" customHeight="1" x14ac:dyDescent="0.25">
      <c r="A176" s="178"/>
      <c r="B176" s="165"/>
      <c r="C176" s="44" t="s">
        <v>6</v>
      </c>
      <c r="D176" s="4">
        <v>0</v>
      </c>
      <c r="E176" s="4">
        <v>0</v>
      </c>
      <c r="F176" s="4">
        <v>0</v>
      </c>
      <c r="G176" s="4">
        <v>0</v>
      </c>
      <c r="H176" s="4">
        <v>0</v>
      </c>
      <c r="I176" s="4">
        <v>0</v>
      </c>
      <c r="J176" s="4">
        <v>0</v>
      </c>
      <c r="K176" s="4">
        <v>0</v>
      </c>
      <c r="L176" s="4">
        <v>0</v>
      </c>
      <c r="M176" s="4">
        <v>0</v>
      </c>
      <c r="N176" s="4">
        <v>0</v>
      </c>
      <c r="O176" s="4">
        <v>0</v>
      </c>
      <c r="P176" s="32"/>
    </row>
    <row r="177" spans="1:16" s="13" customFormat="1" ht="18" customHeight="1" x14ac:dyDescent="0.25">
      <c r="A177" s="178"/>
      <c r="B177" s="165"/>
      <c r="C177" s="44" t="s">
        <v>7</v>
      </c>
      <c r="D177" s="4">
        <f>D182</f>
        <v>39</v>
      </c>
      <c r="E177" s="4">
        <v>0</v>
      </c>
      <c r="F177" s="4">
        <v>0</v>
      </c>
      <c r="G177" s="4">
        <v>0</v>
      </c>
      <c r="H177" s="4">
        <v>0</v>
      </c>
      <c r="I177" s="4">
        <v>0</v>
      </c>
      <c r="J177" s="4">
        <v>0</v>
      </c>
      <c r="K177" s="4">
        <f>K182</f>
        <v>39</v>
      </c>
      <c r="L177" s="4">
        <f t="shared" ref="L177:O177" si="79">L182</f>
        <v>0</v>
      </c>
      <c r="M177" s="4">
        <f t="shared" si="79"/>
        <v>0</v>
      </c>
      <c r="N177" s="4">
        <f t="shared" si="79"/>
        <v>0</v>
      </c>
      <c r="O177" s="4">
        <f t="shared" si="79"/>
        <v>0</v>
      </c>
      <c r="P177" s="32"/>
    </row>
    <row r="178" spans="1:16" s="13" customFormat="1" ht="18" customHeight="1" x14ac:dyDescent="0.25">
      <c r="A178" s="178"/>
      <c r="B178" s="166"/>
      <c r="C178" s="44" t="s">
        <v>8</v>
      </c>
      <c r="D178" s="4">
        <v>0</v>
      </c>
      <c r="E178" s="4">
        <v>0</v>
      </c>
      <c r="F178" s="4">
        <v>0</v>
      </c>
      <c r="G178" s="4">
        <v>0</v>
      </c>
      <c r="H178" s="4">
        <v>0</v>
      </c>
      <c r="I178" s="4">
        <v>0</v>
      </c>
      <c r="J178" s="4">
        <v>0</v>
      </c>
      <c r="K178" s="4">
        <v>0</v>
      </c>
      <c r="L178" s="4">
        <v>0</v>
      </c>
      <c r="M178" s="4">
        <v>0</v>
      </c>
      <c r="N178" s="4">
        <v>0</v>
      </c>
      <c r="O178" s="4">
        <v>0</v>
      </c>
      <c r="P178" s="32"/>
    </row>
    <row r="179" spans="1:16" s="12" customFormat="1" ht="21" customHeight="1" x14ac:dyDescent="0.25">
      <c r="A179" s="173" t="s">
        <v>234</v>
      </c>
      <c r="B179" s="174" t="s">
        <v>229</v>
      </c>
      <c r="C179" s="43" t="s">
        <v>4</v>
      </c>
      <c r="D179" s="5">
        <f>K179</f>
        <v>39</v>
      </c>
      <c r="E179" s="5">
        <f>L179</f>
        <v>0</v>
      </c>
      <c r="F179" s="5">
        <f>M179</f>
        <v>0</v>
      </c>
      <c r="G179" s="5">
        <f>N179</f>
        <v>0</v>
      </c>
      <c r="H179" s="5">
        <f>O179</f>
        <v>0</v>
      </c>
      <c r="I179" s="5">
        <f t="shared" ref="I179:J183" si="80">P179</f>
        <v>0</v>
      </c>
      <c r="J179" s="5">
        <f t="shared" si="80"/>
        <v>0</v>
      </c>
      <c r="K179" s="5">
        <f>K180+K181+K182+K183</f>
        <v>39</v>
      </c>
      <c r="L179" s="5">
        <f t="shared" ref="L179:O183" si="81">R179</f>
        <v>0</v>
      </c>
      <c r="M179" s="5">
        <f t="shared" si="81"/>
        <v>0</v>
      </c>
      <c r="N179" s="5">
        <f t="shared" si="81"/>
        <v>0</v>
      </c>
      <c r="O179" s="5">
        <f t="shared" si="81"/>
        <v>0</v>
      </c>
      <c r="P179" s="88"/>
    </row>
    <row r="180" spans="1:16" s="12" customFormat="1" ht="38.25" customHeight="1" x14ac:dyDescent="0.25">
      <c r="A180" s="173"/>
      <c r="B180" s="174"/>
      <c r="C180" s="43" t="s">
        <v>5</v>
      </c>
      <c r="D180" s="5">
        <f t="shared" ref="D180:D183" si="82">K180</f>
        <v>0</v>
      </c>
      <c r="E180" s="5">
        <f t="shared" ref="E180:H183" si="83">L180</f>
        <v>0</v>
      </c>
      <c r="F180" s="5">
        <f t="shared" si="83"/>
        <v>0</v>
      </c>
      <c r="G180" s="5">
        <f t="shared" si="83"/>
        <v>0</v>
      </c>
      <c r="H180" s="5">
        <f t="shared" si="83"/>
        <v>0</v>
      </c>
      <c r="I180" s="5">
        <f t="shared" si="80"/>
        <v>0</v>
      </c>
      <c r="J180" s="5">
        <f t="shared" si="80"/>
        <v>0</v>
      </c>
      <c r="K180" s="5">
        <v>0</v>
      </c>
      <c r="L180" s="5">
        <f t="shared" si="81"/>
        <v>0</v>
      </c>
      <c r="M180" s="5">
        <f t="shared" si="81"/>
        <v>0</v>
      </c>
      <c r="N180" s="5">
        <f t="shared" si="81"/>
        <v>0</v>
      </c>
      <c r="O180" s="5">
        <f t="shared" si="81"/>
        <v>0</v>
      </c>
      <c r="P180" s="88"/>
    </row>
    <row r="181" spans="1:16" s="12" customFormat="1" ht="21" customHeight="1" x14ac:dyDescent="0.25">
      <c r="A181" s="173"/>
      <c r="B181" s="174"/>
      <c r="C181" s="43" t="s">
        <v>6</v>
      </c>
      <c r="D181" s="5">
        <f t="shared" si="82"/>
        <v>0</v>
      </c>
      <c r="E181" s="5">
        <f t="shared" si="83"/>
        <v>0</v>
      </c>
      <c r="F181" s="5">
        <f t="shared" si="83"/>
        <v>0</v>
      </c>
      <c r="G181" s="5">
        <f t="shared" si="83"/>
        <v>0</v>
      </c>
      <c r="H181" s="5">
        <f t="shared" si="83"/>
        <v>0</v>
      </c>
      <c r="I181" s="5">
        <f t="shared" si="80"/>
        <v>0</v>
      </c>
      <c r="J181" s="5">
        <f t="shared" si="80"/>
        <v>0</v>
      </c>
      <c r="K181" s="5">
        <v>0</v>
      </c>
      <c r="L181" s="5">
        <f t="shared" si="81"/>
        <v>0</v>
      </c>
      <c r="M181" s="5">
        <f t="shared" si="81"/>
        <v>0</v>
      </c>
      <c r="N181" s="5">
        <f t="shared" si="81"/>
        <v>0</v>
      </c>
      <c r="O181" s="5">
        <f t="shared" si="81"/>
        <v>0</v>
      </c>
      <c r="P181" s="88"/>
    </row>
    <row r="182" spans="1:16" s="12" customFormat="1" ht="21" customHeight="1" x14ac:dyDescent="0.25">
      <c r="A182" s="173"/>
      <c r="B182" s="174"/>
      <c r="C182" s="43" t="s">
        <v>7</v>
      </c>
      <c r="D182" s="5">
        <f t="shared" si="82"/>
        <v>39</v>
      </c>
      <c r="E182" s="5">
        <f t="shared" si="83"/>
        <v>0</v>
      </c>
      <c r="F182" s="5">
        <f t="shared" si="83"/>
        <v>0</v>
      </c>
      <c r="G182" s="5">
        <f t="shared" si="83"/>
        <v>0</v>
      </c>
      <c r="H182" s="5">
        <f t="shared" si="83"/>
        <v>0</v>
      </c>
      <c r="I182" s="5">
        <f t="shared" si="80"/>
        <v>0</v>
      </c>
      <c r="J182" s="5">
        <f t="shared" si="80"/>
        <v>0</v>
      </c>
      <c r="K182" s="5">
        <v>39</v>
      </c>
      <c r="L182" s="5">
        <f t="shared" si="81"/>
        <v>0</v>
      </c>
      <c r="M182" s="5">
        <f t="shared" si="81"/>
        <v>0</v>
      </c>
      <c r="N182" s="5">
        <f t="shared" si="81"/>
        <v>0</v>
      </c>
      <c r="O182" s="5">
        <f t="shared" si="81"/>
        <v>0</v>
      </c>
      <c r="P182" s="88"/>
    </row>
    <row r="183" spans="1:16" s="12" customFormat="1" ht="21" customHeight="1" x14ac:dyDescent="0.25">
      <c r="A183" s="173"/>
      <c r="B183" s="174"/>
      <c r="C183" s="43" t="s">
        <v>8</v>
      </c>
      <c r="D183" s="5">
        <f t="shared" si="82"/>
        <v>0</v>
      </c>
      <c r="E183" s="5">
        <f t="shared" si="83"/>
        <v>0</v>
      </c>
      <c r="F183" s="5">
        <f t="shared" si="83"/>
        <v>0</v>
      </c>
      <c r="G183" s="5">
        <f t="shared" si="83"/>
        <v>0</v>
      </c>
      <c r="H183" s="5">
        <f t="shared" si="83"/>
        <v>0</v>
      </c>
      <c r="I183" s="5">
        <f t="shared" si="80"/>
        <v>0</v>
      </c>
      <c r="J183" s="5">
        <f t="shared" si="80"/>
        <v>0</v>
      </c>
      <c r="K183" s="5">
        <v>0</v>
      </c>
      <c r="L183" s="5">
        <f t="shared" si="81"/>
        <v>0</v>
      </c>
      <c r="M183" s="5">
        <f t="shared" si="81"/>
        <v>0</v>
      </c>
      <c r="N183" s="5">
        <f t="shared" si="81"/>
        <v>0</v>
      </c>
      <c r="O183" s="5">
        <f t="shared" si="81"/>
        <v>0</v>
      </c>
      <c r="P183" s="88"/>
    </row>
    <row r="184" spans="1:16" s="13" customFormat="1" ht="18.75" customHeight="1" x14ac:dyDescent="0.25">
      <c r="A184" s="178" t="s">
        <v>289</v>
      </c>
      <c r="B184" s="164" t="s">
        <v>290</v>
      </c>
      <c r="C184" s="44" t="s">
        <v>4</v>
      </c>
      <c r="D184" s="4">
        <f>D185+D186+D187+D188</f>
        <v>39</v>
      </c>
      <c r="E184" s="4">
        <v>0</v>
      </c>
      <c r="F184" s="4">
        <v>0</v>
      </c>
      <c r="G184" s="4">
        <v>0</v>
      </c>
      <c r="H184" s="4">
        <v>0</v>
      </c>
      <c r="I184" s="4">
        <v>0</v>
      </c>
      <c r="J184" s="4">
        <v>0</v>
      </c>
      <c r="K184" s="4">
        <f>K185+K186+K187+K188</f>
        <v>39</v>
      </c>
      <c r="L184" s="4">
        <f t="shared" ref="L184:O184" si="84">L185+L186+L187+L188</f>
        <v>0</v>
      </c>
      <c r="M184" s="4">
        <f t="shared" si="84"/>
        <v>4171.04</v>
      </c>
      <c r="N184" s="4">
        <f t="shared" si="84"/>
        <v>0</v>
      </c>
      <c r="O184" s="4">
        <f t="shared" si="84"/>
        <v>0</v>
      </c>
      <c r="P184" s="32"/>
    </row>
    <row r="185" spans="1:16" s="13" customFormat="1" ht="32.25" customHeight="1" x14ac:dyDescent="0.25">
      <c r="A185" s="178"/>
      <c r="B185" s="165"/>
      <c r="C185" s="44" t="s">
        <v>5</v>
      </c>
      <c r="D185" s="4">
        <v>0</v>
      </c>
      <c r="E185" s="4">
        <v>0</v>
      </c>
      <c r="F185" s="4">
        <v>0</v>
      </c>
      <c r="G185" s="4">
        <v>0</v>
      </c>
      <c r="H185" s="4">
        <v>0</v>
      </c>
      <c r="I185" s="4">
        <v>0</v>
      </c>
      <c r="J185" s="4">
        <v>0</v>
      </c>
      <c r="K185" s="4">
        <v>0</v>
      </c>
      <c r="L185" s="4">
        <v>0</v>
      </c>
      <c r="M185" s="4">
        <v>0</v>
      </c>
      <c r="N185" s="4">
        <v>0</v>
      </c>
      <c r="O185" s="4">
        <v>0</v>
      </c>
      <c r="P185" s="32"/>
    </row>
    <row r="186" spans="1:16" s="13" customFormat="1" ht="15" customHeight="1" x14ac:dyDescent="0.25">
      <c r="A186" s="178"/>
      <c r="B186" s="165"/>
      <c r="C186" s="44" t="s">
        <v>6</v>
      </c>
      <c r="D186" s="4">
        <v>0</v>
      </c>
      <c r="E186" s="4">
        <v>0</v>
      </c>
      <c r="F186" s="4">
        <v>0</v>
      </c>
      <c r="G186" s="4">
        <v>0</v>
      </c>
      <c r="H186" s="4">
        <v>0</v>
      </c>
      <c r="I186" s="4">
        <v>0</v>
      </c>
      <c r="J186" s="4">
        <v>0</v>
      </c>
      <c r="K186" s="4">
        <v>0</v>
      </c>
      <c r="L186" s="4">
        <v>0</v>
      </c>
      <c r="M186" s="4">
        <f t="shared" ref="L186:O187" si="85">M191</f>
        <v>3962.5</v>
      </c>
      <c r="N186" s="4">
        <v>0</v>
      </c>
      <c r="O186" s="4">
        <v>0</v>
      </c>
      <c r="P186" s="32"/>
    </row>
    <row r="187" spans="1:16" s="13" customFormat="1" ht="18" customHeight="1" x14ac:dyDescent="0.25">
      <c r="A187" s="178"/>
      <c r="B187" s="165"/>
      <c r="C187" s="44" t="s">
        <v>7</v>
      </c>
      <c r="D187" s="4">
        <f>D192</f>
        <v>39</v>
      </c>
      <c r="E187" s="4">
        <v>0</v>
      </c>
      <c r="F187" s="4">
        <v>0</v>
      </c>
      <c r="G187" s="4">
        <v>0</v>
      </c>
      <c r="H187" s="4">
        <v>0</v>
      </c>
      <c r="I187" s="4">
        <v>0</v>
      </c>
      <c r="J187" s="4">
        <v>0</v>
      </c>
      <c r="K187" s="4">
        <f>K192</f>
        <v>39</v>
      </c>
      <c r="L187" s="4">
        <f t="shared" si="85"/>
        <v>0</v>
      </c>
      <c r="M187" s="4">
        <f>M192</f>
        <v>208.54</v>
      </c>
      <c r="N187" s="4">
        <f t="shared" si="85"/>
        <v>0</v>
      </c>
      <c r="O187" s="4">
        <f t="shared" si="85"/>
        <v>0</v>
      </c>
      <c r="P187" s="32"/>
    </row>
    <row r="188" spans="1:16" s="13" customFormat="1" ht="18" customHeight="1" x14ac:dyDescent="0.25">
      <c r="A188" s="178"/>
      <c r="B188" s="166"/>
      <c r="C188" s="44" t="s">
        <v>8</v>
      </c>
      <c r="D188" s="4">
        <v>0</v>
      </c>
      <c r="E188" s="4">
        <v>0</v>
      </c>
      <c r="F188" s="4">
        <v>0</v>
      </c>
      <c r="G188" s="4">
        <v>0</v>
      </c>
      <c r="H188" s="4">
        <v>0</v>
      </c>
      <c r="I188" s="4">
        <v>0</v>
      </c>
      <c r="J188" s="4">
        <v>0</v>
      </c>
      <c r="K188" s="4">
        <v>0</v>
      </c>
      <c r="L188" s="4">
        <v>0</v>
      </c>
      <c r="M188" s="4">
        <v>0</v>
      </c>
      <c r="N188" s="4">
        <v>0</v>
      </c>
      <c r="O188" s="4">
        <v>0</v>
      </c>
      <c r="P188" s="32"/>
    </row>
    <row r="189" spans="1:16" s="12" customFormat="1" ht="21" customHeight="1" x14ac:dyDescent="0.25">
      <c r="A189" s="173" t="s">
        <v>291</v>
      </c>
      <c r="B189" s="174" t="s">
        <v>292</v>
      </c>
      <c r="C189" s="43" t="s">
        <v>4</v>
      </c>
      <c r="D189" s="5">
        <f>K189</f>
        <v>39</v>
      </c>
      <c r="E189" s="5">
        <f>L189</f>
        <v>0</v>
      </c>
      <c r="F189" s="5">
        <f>M189</f>
        <v>4171.04</v>
      </c>
      <c r="G189" s="5">
        <f>N189</f>
        <v>0</v>
      </c>
      <c r="H189" s="5">
        <f>O189</f>
        <v>0</v>
      </c>
      <c r="I189" s="5">
        <f t="shared" ref="I189:I193" si="86">P189</f>
        <v>0</v>
      </c>
      <c r="J189" s="5">
        <f t="shared" ref="J189:J193" si="87">Q189</f>
        <v>0</v>
      </c>
      <c r="K189" s="5">
        <f>K190+K191+K192+K193</f>
        <v>39</v>
      </c>
      <c r="L189" s="5">
        <f t="shared" ref="L189:L193" si="88">R189</f>
        <v>0</v>
      </c>
      <c r="M189" s="5">
        <f>M190+M191+M192+M193</f>
        <v>4171.04</v>
      </c>
      <c r="N189" s="5">
        <f t="shared" ref="N189:N193" si="89">T189</f>
        <v>0</v>
      </c>
      <c r="O189" s="5">
        <f t="shared" ref="O189:O193" si="90">U189</f>
        <v>0</v>
      </c>
      <c r="P189" s="88"/>
    </row>
    <row r="190" spans="1:16" s="12" customFormat="1" ht="38.25" customHeight="1" x14ac:dyDescent="0.25">
      <c r="A190" s="173"/>
      <c r="B190" s="174"/>
      <c r="C190" s="43" t="s">
        <v>5</v>
      </c>
      <c r="D190" s="5">
        <f t="shared" ref="D190:D193" si="91">K190</f>
        <v>0</v>
      </c>
      <c r="E190" s="5">
        <f t="shared" ref="E190:E193" si="92">L190</f>
        <v>0</v>
      </c>
      <c r="F190" s="5">
        <f t="shared" ref="F190:F193" si="93">M190</f>
        <v>0</v>
      </c>
      <c r="G190" s="5">
        <f t="shared" ref="G190:G193" si="94">N190</f>
        <v>0</v>
      </c>
      <c r="H190" s="5">
        <f t="shared" ref="H190:H193" si="95">O190</f>
        <v>0</v>
      </c>
      <c r="I190" s="5">
        <f t="shared" si="86"/>
        <v>0</v>
      </c>
      <c r="J190" s="5">
        <f t="shared" si="87"/>
        <v>0</v>
      </c>
      <c r="K190" s="5">
        <v>0</v>
      </c>
      <c r="L190" s="5">
        <f t="shared" si="88"/>
        <v>0</v>
      </c>
      <c r="M190" s="5">
        <f t="shared" ref="M190:M193" si="96">S190</f>
        <v>0</v>
      </c>
      <c r="N190" s="5">
        <f t="shared" si="89"/>
        <v>0</v>
      </c>
      <c r="O190" s="5">
        <f t="shared" si="90"/>
        <v>0</v>
      </c>
      <c r="P190" s="88"/>
    </row>
    <row r="191" spans="1:16" s="12" customFormat="1" ht="21" customHeight="1" x14ac:dyDescent="0.25">
      <c r="A191" s="173"/>
      <c r="B191" s="174"/>
      <c r="C191" s="43" t="s">
        <v>6</v>
      </c>
      <c r="D191" s="5">
        <f t="shared" si="91"/>
        <v>0</v>
      </c>
      <c r="E191" s="5">
        <f t="shared" si="92"/>
        <v>0</v>
      </c>
      <c r="F191" s="5">
        <f t="shared" si="93"/>
        <v>3962.5</v>
      </c>
      <c r="G191" s="5">
        <f t="shared" si="94"/>
        <v>0</v>
      </c>
      <c r="H191" s="5">
        <f t="shared" si="95"/>
        <v>0</v>
      </c>
      <c r="I191" s="5">
        <f t="shared" si="86"/>
        <v>0</v>
      </c>
      <c r="J191" s="5">
        <f t="shared" si="87"/>
        <v>0</v>
      </c>
      <c r="K191" s="5">
        <v>0</v>
      </c>
      <c r="L191" s="5">
        <f t="shared" si="88"/>
        <v>0</v>
      </c>
      <c r="M191" s="5">
        <v>3962.5</v>
      </c>
      <c r="N191" s="5">
        <f t="shared" si="89"/>
        <v>0</v>
      </c>
      <c r="O191" s="5">
        <f t="shared" si="90"/>
        <v>0</v>
      </c>
      <c r="P191" s="88"/>
    </row>
    <row r="192" spans="1:16" s="12" customFormat="1" ht="21" customHeight="1" x14ac:dyDescent="0.25">
      <c r="A192" s="173"/>
      <c r="B192" s="174"/>
      <c r="C192" s="43" t="s">
        <v>7</v>
      </c>
      <c r="D192" s="5">
        <f t="shared" si="91"/>
        <v>39</v>
      </c>
      <c r="E192" s="5">
        <f t="shared" si="92"/>
        <v>0</v>
      </c>
      <c r="F192" s="5">
        <f t="shared" si="93"/>
        <v>208.54</v>
      </c>
      <c r="G192" s="5">
        <f t="shared" si="94"/>
        <v>0</v>
      </c>
      <c r="H192" s="5">
        <f t="shared" si="95"/>
        <v>0</v>
      </c>
      <c r="I192" s="5">
        <f t="shared" si="86"/>
        <v>0</v>
      </c>
      <c r="J192" s="5">
        <f t="shared" si="87"/>
        <v>0</v>
      </c>
      <c r="K192" s="5">
        <v>39</v>
      </c>
      <c r="L192" s="5">
        <f t="shared" si="88"/>
        <v>0</v>
      </c>
      <c r="M192" s="5">
        <v>208.54</v>
      </c>
      <c r="N192" s="5">
        <f t="shared" si="89"/>
        <v>0</v>
      </c>
      <c r="O192" s="5">
        <f t="shared" si="90"/>
        <v>0</v>
      </c>
      <c r="P192" s="88"/>
    </row>
    <row r="193" spans="1:16" s="12" customFormat="1" ht="21" customHeight="1" x14ac:dyDescent="0.25">
      <c r="A193" s="173"/>
      <c r="B193" s="174"/>
      <c r="C193" s="43" t="s">
        <v>8</v>
      </c>
      <c r="D193" s="5">
        <f t="shared" si="91"/>
        <v>0</v>
      </c>
      <c r="E193" s="5">
        <f t="shared" si="92"/>
        <v>0</v>
      </c>
      <c r="F193" s="5">
        <f t="shared" si="93"/>
        <v>0</v>
      </c>
      <c r="G193" s="5">
        <f t="shared" si="94"/>
        <v>0</v>
      </c>
      <c r="H193" s="5">
        <f t="shared" si="95"/>
        <v>0</v>
      </c>
      <c r="I193" s="5">
        <f t="shared" si="86"/>
        <v>0</v>
      </c>
      <c r="J193" s="5">
        <f t="shared" si="87"/>
        <v>0</v>
      </c>
      <c r="K193" s="5">
        <v>0</v>
      </c>
      <c r="L193" s="5">
        <f t="shared" si="88"/>
        <v>0</v>
      </c>
      <c r="M193" s="5">
        <f t="shared" si="96"/>
        <v>0</v>
      </c>
      <c r="N193" s="5">
        <f t="shared" si="89"/>
        <v>0</v>
      </c>
      <c r="O193" s="5">
        <f t="shared" si="90"/>
        <v>0</v>
      </c>
      <c r="P193" s="88"/>
    </row>
    <row r="194" spans="1:16" s="13" customFormat="1" ht="23.25" customHeight="1" x14ac:dyDescent="0.25">
      <c r="A194" s="161" t="s">
        <v>32</v>
      </c>
      <c r="B194" s="164" t="s">
        <v>33</v>
      </c>
      <c r="C194" s="44" t="s">
        <v>4</v>
      </c>
      <c r="D194" s="4">
        <f>E194+F194+G194+H194+I194+J194+K194+L194+M194+N194+O194</f>
        <v>364405.46799999999</v>
      </c>
      <c r="E194" s="4">
        <f>E195+E196+E197+E198</f>
        <v>14062.56</v>
      </c>
      <c r="F194" s="4">
        <f t="shared" ref="F194:I194" si="97">F195+F196+F197+F198</f>
        <v>14295.16</v>
      </c>
      <c r="G194" s="4">
        <f t="shared" si="97"/>
        <v>17190.900000000001</v>
      </c>
      <c r="H194" s="4">
        <f t="shared" si="97"/>
        <v>19927.100000000002</v>
      </c>
      <c r="I194" s="4">
        <f t="shared" si="97"/>
        <v>29528.769999999997</v>
      </c>
      <c r="J194" s="4">
        <f>J195+J196+J197+J198</f>
        <v>33440.017999999996</v>
      </c>
      <c r="K194" s="4">
        <f>K195+K196+K197+K198</f>
        <v>72575.259999999995</v>
      </c>
      <c r="L194" s="4">
        <f t="shared" ref="L194:O194" si="98">L195+L196+L197+L198</f>
        <v>69692.800000000003</v>
      </c>
      <c r="M194" s="4">
        <f t="shared" si="98"/>
        <v>46157.9</v>
      </c>
      <c r="N194" s="4">
        <f t="shared" si="98"/>
        <v>24935</v>
      </c>
      <c r="O194" s="4">
        <f t="shared" si="98"/>
        <v>22600</v>
      </c>
      <c r="P194" s="175" t="s">
        <v>89</v>
      </c>
    </row>
    <row r="195" spans="1:16" s="13" customFormat="1" ht="30.75" customHeight="1" x14ac:dyDescent="0.25">
      <c r="A195" s="162"/>
      <c r="B195" s="165"/>
      <c r="C195" s="44" t="s">
        <v>5</v>
      </c>
      <c r="D195" s="4">
        <f>E195+F195+G195+H195+I195+J195+K195+L195+M195+N195+O195</f>
        <v>10099.9</v>
      </c>
      <c r="E195" s="4">
        <f>E200</f>
        <v>99.9</v>
      </c>
      <c r="F195" s="4">
        <v>0</v>
      </c>
      <c r="G195" s="4">
        <v>0</v>
      </c>
      <c r="H195" s="4">
        <v>0</v>
      </c>
      <c r="I195" s="4">
        <v>0</v>
      </c>
      <c r="J195" s="4">
        <v>0</v>
      </c>
      <c r="K195" s="4">
        <f>K200+K290</f>
        <v>0</v>
      </c>
      <c r="L195" s="4">
        <f t="shared" ref="L195:O195" si="99">L200+L290</f>
        <v>10000</v>
      </c>
      <c r="M195" s="4">
        <f t="shared" si="99"/>
        <v>0</v>
      </c>
      <c r="N195" s="4">
        <f t="shared" si="99"/>
        <v>0</v>
      </c>
      <c r="O195" s="4">
        <f t="shared" si="99"/>
        <v>0</v>
      </c>
      <c r="P195" s="176"/>
    </row>
    <row r="196" spans="1:16" s="13" customFormat="1" ht="21" customHeight="1" x14ac:dyDescent="0.25">
      <c r="A196" s="162"/>
      <c r="B196" s="165"/>
      <c r="C196" s="44" t="s">
        <v>6</v>
      </c>
      <c r="D196" s="4">
        <f>E196+F196+G196+H196+I196+J196+K196+L196+M196+N196+O196</f>
        <v>34680.933000000005</v>
      </c>
      <c r="E196" s="4">
        <v>0</v>
      </c>
      <c r="F196" s="4">
        <v>0</v>
      </c>
      <c r="G196" s="4">
        <v>0</v>
      </c>
      <c r="H196" s="4">
        <v>0</v>
      </c>
      <c r="I196" s="4">
        <f>I201</f>
        <v>7813.6</v>
      </c>
      <c r="J196" s="4">
        <f>J201</f>
        <v>11867.333000000001</v>
      </c>
      <c r="K196" s="4">
        <f>K201+K291</f>
        <v>10000</v>
      </c>
      <c r="L196" s="4">
        <f t="shared" ref="L196:O196" si="100">L201+L291</f>
        <v>0</v>
      </c>
      <c r="M196" s="4">
        <f>M201+M291</f>
        <v>5000</v>
      </c>
      <c r="N196" s="4">
        <f t="shared" si="100"/>
        <v>0</v>
      </c>
      <c r="O196" s="4">
        <f t="shared" si="100"/>
        <v>0</v>
      </c>
      <c r="P196" s="176"/>
    </row>
    <row r="197" spans="1:16" s="13" customFormat="1" ht="24.75" customHeight="1" x14ac:dyDescent="0.25">
      <c r="A197" s="162"/>
      <c r="B197" s="165"/>
      <c r="C197" s="44" t="s">
        <v>7</v>
      </c>
      <c r="D197" s="4">
        <f>E197+F197+G197+H197+I197+J197+K197+L197+M197+N197+O197</f>
        <v>318781.83500000002</v>
      </c>
      <c r="E197" s="4">
        <f>E202</f>
        <v>13962.66</v>
      </c>
      <c r="F197" s="4">
        <f t="shared" ref="F197:O197" si="101">F202</f>
        <v>14295.16</v>
      </c>
      <c r="G197" s="4">
        <f t="shared" si="101"/>
        <v>16769.5</v>
      </c>
      <c r="H197" s="4">
        <f t="shared" si="101"/>
        <v>19505.7</v>
      </c>
      <c r="I197" s="4">
        <f>I202</f>
        <v>21715.17</v>
      </c>
      <c r="J197" s="4">
        <f t="shared" si="101"/>
        <v>21572.684999999998</v>
      </c>
      <c r="K197" s="4">
        <f t="shared" si="101"/>
        <v>62575.259999999995</v>
      </c>
      <c r="L197" s="4">
        <f t="shared" si="101"/>
        <v>59692.800000000003</v>
      </c>
      <c r="M197" s="4">
        <f t="shared" si="101"/>
        <v>41157.9</v>
      </c>
      <c r="N197" s="4">
        <f t="shared" si="101"/>
        <v>24935</v>
      </c>
      <c r="O197" s="4">
        <f t="shared" si="101"/>
        <v>22600</v>
      </c>
      <c r="P197" s="176"/>
    </row>
    <row r="198" spans="1:16" s="13" customFormat="1" ht="21" customHeight="1" x14ac:dyDescent="0.25">
      <c r="A198" s="163"/>
      <c r="B198" s="166"/>
      <c r="C198" s="44" t="s">
        <v>8</v>
      </c>
      <c r="D198" s="4">
        <f>E198+F198+G198+H198+I198+J198+K198+L198+M198+N198+O198</f>
        <v>842.8</v>
      </c>
      <c r="E198" s="4">
        <v>0</v>
      </c>
      <c r="F198" s="4">
        <v>0</v>
      </c>
      <c r="G198" s="4">
        <v>421.4</v>
      </c>
      <c r="H198" s="4">
        <v>421.4</v>
      </c>
      <c r="I198" s="4">
        <v>0</v>
      </c>
      <c r="J198" s="4">
        <v>0</v>
      </c>
      <c r="K198" s="4">
        <v>0</v>
      </c>
      <c r="L198" s="4">
        <v>0</v>
      </c>
      <c r="M198" s="4">
        <v>0</v>
      </c>
      <c r="N198" s="4">
        <v>0</v>
      </c>
      <c r="O198" s="4">
        <v>0</v>
      </c>
      <c r="P198" s="176"/>
    </row>
    <row r="199" spans="1:16" s="13" customFormat="1" ht="21" customHeight="1" x14ac:dyDescent="0.25">
      <c r="A199" s="161" t="s">
        <v>34</v>
      </c>
      <c r="B199" s="164" t="s">
        <v>35</v>
      </c>
      <c r="C199" s="44" t="s">
        <v>4</v>
      </c>
      <c r="D199" s="4">
        <f>D200+D201+D202+D203</f>
        <v>339405.46799999999</v>
      </c>
      <c r="E199" s="4">
        <f>E200+E201+E202+E203</f>
        <v>14062.56</v>
      </c>
      <c r="F199" s="4">
        <f t="shared" ref="F199:H199" si="102">F200+F201+F202+F203</f>
        <v>14295.16</v>
      </c>
      <c r="G199" s="4">
        <f t="shared" si="102"/>
        <v>17190.900000000001</v>
      </c>
      <c r="H199" s="4">
        <f t="shared" si="102"/>
        <v>19927.100000000002</v>
      </c>
      <c r="I199" s="4">
        <f>I200+I201+I202+I203</f>
        <v>29528.769999999997</v>
      </c>
      <c r="J199" s="4">
        <f>J200+J201+J202+J203</f>
        <v>33440.017999999996</v>
      </c>
      <c r="K199" s="4">
        <f>K200+K201+K202+K203</f>
        <v>62575.259999999995</v>
      </c>
      <c r="L199" s="4">
        <f t="shared" ref="L199:O199" si="103">L200+L201+L202+L203</f>
        <v>59692.800000000003</v>
      </c>
      <c r="M199" s="4">
        <f t="shared" si="103"/>
        <v>41157.9</v>
      </c>
      <c r="N199" s="4">
        <f>N200+N201+N202+N203</f>
        <v>24935</v>
      </c>
      <c r="O199" s="4">
        <f t="shared" si="103"/>
        <v>22600</v>
      </c>
      <c r="P199" s="176"/>
    </row>
    <row r="200" spans="1:16" s="13" customFormat="1" ht="35.25" customHeight="1" x14ac:dyDescent="0.25">
      <c r="A200" s="162"/>
      <c r="B200" s="165"/>
      <c r="C200" s="44" t="s">
        <v>5</v>
      </c>
      <c r="D200" s="4">
        <f t="shared" ref="D200:D263" si="104">E200+F200+G200+H200+I200+J200+K200+L200+M200+N200+O200</f>
        <v>99.9</v>
      </c>
      <c r="E200" s="4">
        <f>E205+E210+E215+E220+E225+E230+E235+E240+E245+E250+E255+E260+E265+E270+E275+E280+E285</f>
        <v>99.9</v>
      </c>
      <c r="F200" s="4">
        <f t="shared" ref="F200:O200" si="105">F205+F210+F215+F220+F225+F230+F235+F240+F245+F250+F255+F260+F265+F270+F275+F280+F285</f>
        <v>0</v>
      </c>
      <c r="G200" s="4">
        <f t="shared" si="105"/>
        <v>0</v>
      </c>
      <c r="H200" s="4">
        <f t="shared" si="105"/>
        <v>0</v>
      </c>
      <c r="I200" s="4">
        <f t="shared" si="105"/>
        <v>0</v>
      </c>
      <c r="J200" s="4">
        <f t="shared" si="105"/>
        <v>0</v>
      </c>
      <c r="K200" s="4">
        <f t="shared" si="105"/>
        <v>0</v>
      </c>
      <c r="L200" s="4">
        <f t="shared" si="105"/>
        <v>0</v>
      </c>
      <c r="M200" s="4">
        <f t="shared" si="105"/>
        <v>0</v>
      </c>
      <c r="N200" s="4">
        <f t="shared" si="105"/>
        <v>0</v>
      </c>
      <c r="O200" s="4">
        <f t="shared" si="105"/>
        <v>0</v>
      </c>
      <c r="P200" s="176"/>
    </row>
    <row r="201" spans="1:16" s="13" customFormat="1" ht="21" customHeight="1" x14ac:dyDescent="0.25">
      <c r="A201" s="162"/>
      <c r="B201" s="165"/>
      <c r="C201" s="44" t="s">
        <v>6</v>
      </c>
      <c r="D201" s="4">
        <f t="shared" si="104"/>
        <v>19680.933000000001</v>
      </c>
      <c r="E201" s="4">
        <f>E206+E211+E216+E221+E226+E231+E236+E241+E246+E251+E256+E261+E266+E271+E276+E281+E286</f>
        <v>0</v>
      </c>
      <c r="F201" s="4">
        <v>0</v>
      </c>
      <c r="G201" s="4">
        <v>0</v>
      </c>
      <c r="H201" s="4">
        <v>0</v>
      </c>
      <c r="I201" s="4">
        <f>I211</f>
        <v>7813.6</v>
      </c>
      <c r="J201" s="4">
        <f>J206+J211+J216+J221+J226+J231+J236+J241+J246+J251+J256+J261+J266+J271+J276+J281+J286</f>
        <v>11867.333000000001</v>
      </c>
      <c r="K201" s="4">
        <f t="shared" ref="K201:O201" si="106">K206+K211+K216+K221+K226+K231+K236+K241+K246+K251+K256+K261+K266+K271+K276+K281+K286</f>
        <v>0</v>
      </c>
      <c r="L201" s="4">
        <f t="shared" si="106"/>
        <v>0</v>
      </c>
      <c r="M201" s="4">
        <f t="shared" si="106"/>
        <v>0</v>
      </c>
      <c r="N201" s="4">
        <f t="shared" si="106"/>
        <v>0</v>
      </c>
      <c r="O201" s="4">
        <f t="shared" si="106"/>
        <v>0</v>
      </c>
      <c r="P201" s="176"/>
    </row>
    <row r="202" spans="1:16" s="13" customFormat="1" ht="21" customHeight="1" x14ac:dyDescent="0.25">
      <c r="A202" s="162"/>
      <c r="B202" s="165"/>
      <c r="C202" s="44" t="s">
        <v>7</v>
      </c>
      <c r="D202" s="4">
        <f t="shared" si="104"/>
        <v>318781.83500000002</v>
      </c>
      <c r="E202" s="4">
        <f>E207+E212+E217+E222+E227+E232+E237+E242+E247+E252+E257+E262+E267+E272+E277+E282+E287</f>
        <v>13962.66</v>
      </c>
      <c r="F202" s="4">
        <f t="shared" ref="F202:O202" si="107">F207+F212+F217+F222+F227+F232+F237+F242+F247+F252+F257+F262+F267+F272+F277+F282+F287</f>
        <v>14295.16</v>
      </c>
      <c r="G202" s="4">
        <f t="shared" si="107"/>
        <v>16769.5</v>
      </c>
      <c r="H202" s="4">
        <f t="shared" si="107"/>
        <v>19505.7</v>
      </c>
      <c r="I202" s="4">
        <f t="shared" si="107"/>
        <v>21715.17</v>
      </c>
      <c r="J202" s="4">
        <f t="shared" si="107"/>
        <v>21572.684999999998</v>
      </c>
      <c r="K202" s="4">
        <f t="shared" si="107"/>
        <v>62575.259999999995</v>
      </c>
      <c r="L202" s="4">
        <f t="shared" si="107"/>
        <v>59692.800000000003</v>
      </c>
      <c r="M202" s="4">
        <f t="shared" si="107"/>
        <v>41157.9</v>
      </c>
      <c r="N202" s="4">
        <f t="shared" si="107"/>
        <v>24935</v>
      </c>
      <c r="O202" s="4">
        <f t="shared" si="107"/>
        <v>22600</v>
      </c>
      <c r="P202" s="176"/>
    </row>
    <row r="203" spans="1:16" s="13" customFormat="1" ht="63" customHeight="1" x14ac:dyDescent="0.25">
      <c r="A203" s="163"/>
      <c r="B203" s="166"/>
      <c r="C203" s="44" t="s">
        <v>36</v>
      </c>
      <c r="D203" s="4">
        <f t="shared" si="104"/>
        <v>842.8</v>
      </c>
      <c r="E203" s="4">
        <v>0</v>
      </c>
      <c r="F203" s="4">
        <v>0</v>
      </c>
      <c r="G203" s="4">
        <v>421.4</v>
      </c>
      <c r="H203" s="4">
        <v>421.4</v>
      </c>
      <c r="I203" s="4">
        <v>0</v>
      </c>
      <c r="J203" s="4">
        <v>0</v>
      </c>
      <c r="K203" s="4">
        <v>0</v>
      </c>
      <c r="L203" s="4">
        <v>0</v>
      </c>
      <c r="M203" s="4">
        <v>0</v>
      </c>
      <c r="N203" s="4">
        <v>0</v>
      </c>
      <c r="O203" s="4">
        <v>0</v>
      </c>
      <c r="P203" s="176"/>
    </row>
    <row r="204" spans="1:16" s="12" customFormat="1" ht="21" customHeight="1" x14ac:dyDescent="0.25">
      <c r="A204" s="167" t="s">
        <v>73</v>
      </c>
      <c r="B204" s="170" t="s">
        <v>37</v>
      </c>
      <c r="C204" s="43" t="s">
        <v>4</v>
      </c>
      <c r="D204" s="5">
        <f t="shared" si="104"/>
        <v>212474.58499999999</v>
      </c>
      <c r="E204" s="5">
        <f>E205+E206+E207+E208</f>
        <v>13229.79</v>
      </c>
      <c r="F204" s="5">
        <f t="shared" ref="F204:G204" si="108">F205+F206+F207+F208</f>
        <v>12015.34</v>
      </c>
      <c r="G204" s="5">
        <f t="shared" si="108"/>
        <v>14471.4</v>
      </c>
      <c r="H204" s="5">
        <f>H205+H206+H207+H208</f>
        <v>17667.7</v>
      </c>
      <c r="I204" s="5">
        <f t="shared" ref="I204:O204" si="109">I205+I206+I207+I208</f>
        <v>10020.4</v>
      </c>
      <c r="J204" s="5">
        <f t="shared" si="109"/>
        <v>12937.895</v>
      </c>
      <c r="K204" s="5">
        <f t="shared" si="109"/>
        <v>32139.06</v>
      </c>
      <c r="L204" s="5">
        <f t="shared" si="109"/>
        <v>26900.7</v>
      </c>
      <c r="M204" s="5">
        <f t="shared" si="109"/>
        <v>25557.3</v>
      </c>
      <c r="N204" s="5">
        <f t="shared" si="109"/>
        <v>24935</v>
      </c>
      <c r="O204" s="5">
        <f t="shared" si="109"/>
        <v>22600</v>
      </c>
      <c r="P204" s="176"/>
    </row>
    <row r="205" spans="1:16" s="12" customFormat="1" ht="25.5" customHeight="1" x14ac:dyDescent="0.25">
      <c r="A205" s="168"/>
      <c r="B205" s="171"/>
      <c r="C205" s="43" t="s">
        <v>5</v>
      </c>
      <c r="D205" s="5">
        <f t="shared" si="104"/>
        <v>0</v>
      </c>
      <c r="E205" s="5">
        <v>0</v>
      </c>
      <c r="F205" s="5">
        <v>0</v>
      </c>
      <c r="G205" s="5">
        <v>0</v>
      </c>
      <c r="H205" s="5">
        <v>0</v>
      </c>
      <c r="I205" s="5">
        <v>0</v>
      </c>
      <c r="J205" s="5">
        <v>0</v>
      </c>
      <c r="K205" s="5">
        <v>0</v>
      </c>
      <c r="L205" s="5">
        <v>0</v>
      </c>
      <c r="M205" s="5">
        <v>0</v>
      </c>
      <c r="N205" s="5">
        <v>0</v>
      </c>
      <c r="O205" s="5">
        <v>0</v>
      </c>
      <c r="P205" s="176"/>
    </row>
    <row r="206" spans="1:16" s="12" customFormat="1" ht="21" customHeight="1" x14ac:dyDescent="0.25">
      <c r="A206" s="168"/>
      <c r="B206" s="171"/>
      <c r="C206" s="43" t="s">
        <v>6</v>
      </c>
      <c r="D206" s="5">
        <f t="shared" si="104"/>
        <v>0</v>
      </c>
      <c r="E206" s="5">
        <v>0</v>
      </c>
      <c r="F206" s="5">
        <v>0</v>
      </c>
      <c r="G206" s="5">
        <v>0</v>
      </c>
      <c r="H206" s="5">
        <v>0</v>
      </c>
      <c r="I206" s="5">
        <v>0</v>
      </c>
      <c r="J206" s="5">
        <v>0</v>
      </c>
      <c r="K206" s="5">
        <v>0</v>
      </c>
      <c r="L206" s="5">
        <v>0</v>
      </c>
      <c r="M206" s="5">
        <v>0</v>
      </c>
      <c r="N206" s="5">
        <v>0</v>
      </c>
      <c r="O206" s="5">
        <v>0</v>
      </c>
      <c r="P206" s="176"/>
    </row>
    <row r="207" spans="1:16" s="12" customFormat="1" ht="21" customHeight="1" x14ac:dyDescent="0.25">
      <c r="A207" s="168"/>
      <c r="B207" s="171"/>
      <c r="C207" s="43" t="s">
        <v>7</v>
      </c>
      <c r="D207" s="5">
        <f t="shared" si="104"/>
        <v>212474.58499999999</v>
      </c>
      <c r="E207" s="5">
        <v>13229.79</v>
      </c>
      <c r="F207" s="5">
        <v>12015.34</v>
      </c>
      <c r="G207" s="5">
        <v>14471.4</v>
      </c>
      <c r="H207" s="5">
        <v>17667.7</v>
      </c>
      <c r="I207" s="5">
        <v>10020.4</v>
      </c>
      <c r="J207" s="5">
        <v>12937.895</v>
      </c>
      <c r="K207" s="5">
        <v>32139.06</v>
      </c>
      <c r="L207" s="5">
        <v>26900.7</v>
      </c>
      <c r="M207" s="5">
        <v>25557.3</v>
      </c>
      <c r="N207" s="5">
        <v>24935</v>
      </c>
      <c r="O207" s="5">
        <v>22600</v>
      </c>
      <c r="P207" s="176"/>
    </row>
    <row r="208" spans="1:16" s="12" customFormat="1" ht="21" customHeight="1" x14ac:dyDescent="0.25">
      <c r="A208" s="169"/>
      <c r="B208" s="172"/>
      <c r="C208" s="43" t="s">
        <v>8</v>
      </c>
      <c r="D208" s="5">
        <f t="shared" si="104"/>
        <v>0</v>
      </c>
      <c r="E208" s="5">
        <v>0</v>
      </c>
      <c r="F208" s="5">
        <v>0</v>
      </c>
      <c r="G208" s="5">
        <v>0</v>
      </c>
      <c r="H208" s="5">
        <v>0</v>
      </c>
      <c r="I208" s="5">
        <v>0</v>
      </c>
      <c r="J208" s="5">
        <v>0</v>
      </c>
      <c r="K208" s="5">
        <v>0</v>
      </c>
      <c r="L208" s="5">
        <v>0</v>
      </c>
      <c r="M208" s="5">
        <v>0</v>
      </c>
      <c r="N208" s="5">
        <v>0</v>
      </c>
      <c r="O208" s="5">
        <v>0</v>
      </c>
      <c r="P208" s="176"/>
    </row>
    <row r="209" spans="1:16" s="12" customFormat="1" ht="21" customHeight="1" x14ac:dyDescent="0.25">
      <c r="A209" s="167" t="s">
        <v>74</v>
      </c>
      <c r="B209" s="170" t="s">
        <v>127</v>
      </c>
      <c r="C209" s="43" t="s">
        <v>4</v>
      </c>
      <c r="D209" s="5">
        <f t="shared" si="104"/>
        <v>20716.728999999999</v>
      </c>
      <c r="E209" s="5">
        <v>0</v>
      </c>
      <c r="F209" s="5">
        <v>0</v>
      </c>
      <c r="G209" s="5">
        <v>0</v>
      </c>
      <c r="H209" s="5">
        <v>0</v>
      </c>
      <c r="I209" s="5">
        <f>I210+I211+I212+I213</f>
        <v>8224.8000000000011</v>
      </c>
      <c r="J209" s="5">
        <f>J210+J211+J212+J213</f>
        <v>12491.929</v>
      </c>
      <c r="K209" s="5">
        <f>K212+K211</f>
        <v>0</v>
      </c>
      <c r="L209" s="5">
        <v>0</v>
      </c>
      <c r="M209" s="5">
        <f t="shared" ref="M209:O209" si="110">M212</f>
        <v>0</v>
      </c>
      <c r="N209" s="5">
        <f t="shared" si="110"/>
        <v>0</v>
      </c>
      <c r="O209" s="5">
        <f t="shared" si="110"/>
        <v>0</v>
      </c>
      <c r="P209" s="176"/>
    </row>
    <row r="210" spans="1:16" s="12" customFormat="1" ht="33.75" customHeight="1" x14ac:dyDescent="0.25">
      <c r="A210" s="168"/>
      <c r="B210" s="171"/>
      <c r="C210" s="43" t="s">
        <v>5</v>
      </c>
      <c r="D210" s="5">
        <f t="shared" si="104"/>
        <v>0</v>
      </c>
      <c r="E210" s="5">
        <v>0</v>
      </c>
      <c r="F210" s="5">
        <v>0</v>
      </c>
      <c r="G210" s="5">
        <v>0</v>
      </c>
      <c r="H210" s="5">
        <v>0</v>
      </c>
      <c r="I210" s="5">
        <v>0</v>
      </c>
      <c r="J210" s="5">
        <v>0</v>
      </c>
      <c r="K210" s="5">
        <v>0</v>
      </c>
      <c r="L210" s="5">
        <v>0</v>
      </c>
      <c r="M210" s="5">
        <v>0</v>
      </c>
      <c r="N210" s="5">
        <v>0</v>
      </c>
      <c r="O210" s="5">
        <v>0</v>
      </c>
      <c r="P210" s="176"/>
    </row>
    <row r="211" spans="1:16" s="12" customFormat="1" ht="21" customHeight="1" x14ac:dyDescent="0.25">
      <c r="A211" s="168"/>
      <c r="B211" s="171"/>
      <c r="C211" s="43" t="s">
        <v>6</v>
      </c>
      <c r="D211" s="5">
        <f t="shared" si="104"/>
        <v>19680.933000000001</v>
      </c>
      <c r="E211" s="5">
        <v>0</v>
      </c>
      <c r="F211" s="5">
        <v>0</v>
      </c>
      <c r="G211" s="5">
        <v>0</v>
      </c>
      <c r="H211" s="5">
        <v>0</v>
      </c>
      <c r="I211" s="5">
        <v>7813.6</v>
      </c>
      <c r="J211" s="5">
        <v>11867.333000000001</v>
      </c>
      <c r="K211" s="5">
        <v>0</v>
      </c>
      <c r="L211" s="5">
        <v>0</v>
      </c>
      <c r="M211" s="5">
        <v>0</v>
      </c>
      <c r="N211" s="5">
        <v>0</v>
      </c>
      <c r="O211" s="5">
        <v>0</v>
      </c>
      <c r="P211" s="176"/>
    </row>
    <row r="212" spans="1:16" s="12" customFormat="1" ht="21" customHeight="1" x14ac:dyDescent="0.25">
      <c r="A212" s="168"/>
      <c r="B212" s="171"/>
      <c r="C212" s="43" t="s">
        <v>7</v>
      </c>
      <c r="D212" s="5">
        <f t="shared" si="104"/>
        <v>1035.796</v>
      </c>
      <c r="E212" s="5">
        <v>0</v>
      </c>
      <c r="F212" s="5">
        <v>0</v>
      </c>
      <c r="G212" s="5">
        <v>0</v>
      </c>
      <c r="H212" s="5">
        <v>0</v>
      </c>
      <c r="I212" s="5">
        <v>411.2</v>
      </c>
      <c r="J212" s="5">
        <v>624.596</v>
      </c>
      <c r="K212" s="5">
        <v>0</v>
      </c>
      <c r="L212" s="5">
        <v>0</v>
      </c>
      <c r="M212" s="5">
        <v>0</v>
      </c>
      <c r="N212" s="5">
        <v>0</v>
      </c>
      <c r="O212" s="5">
        <v>0</v>
      </c>
      <c r="P212" s="176"/>
    </row>
    <row r="213" spans="1:16" s="12" customFormat="1" ht="21" customHeight="1" x14ac:dyDescent="0.25">
      <c r="A213" s="169"/>
      <c r="B213" s="172"/>
      <c r="C213" s="43" t="s">
        <v>8</v>
      </c>
      <c r="D213" s="5">
        <f t="shared" si="104"/>
        <v>0</v>
      </c>
      <c r="E213" s="5">
        <v>0</v>
      </c>
      <c r="F213" s="5">
        <v>0</v>
      </c>
      <c r="G213" s="5">
        <v>0</v>
      </c>
      <c r="H213" s="5">
        <v>0</v>
      </c>
      <c r="I213" s="5">
        <v>0</v>
      </c>
      <c r="J213" s="5">
        <v>0</v>
      </c>
      <c r="K213" s="5">
        <v>0</v>
      </c>
      <c r="L213" s="5">
        <v>0</v>
      </c>
      <c r="M213" s="5">
        <v>0</v>
      </c>
      <c r="N213" s="5">
        <v>0</v>
      </c>
      <c r="O213" s="5">
        <v>0</v>
      </c>
      <c r="P213" s="176"/>
    </row>
    <row r="214" spans="1:16" s="12" customFormat="1" ht="21" customHeight="1" x14ac:dyDescent="0.25">
      <c r="A214" s="167" t="s">
        <v>75</v>
      </c>
      <c r="B214" s="185" t="s">
        <v>133</v>
      </c>
      <c r="C214" s="43" t="s">
        <v>4</v>
      </c>
      <c r="D214" s="7">
        <f t="shared" si="104"/>
        <v>249.99</v>
      </c>
      <c r="E214" s="5">
        <v>0</v>
      </c>
      <c r="F214" s="5">
        <v>0</v>
      </c>
      <c r="G214" s="5">
        <v>0</v>
      </c>
      <c r="H214" s="5">
        <v>0</v>
      </c>
      <c r="I214" s="7">
        <v>0</v>
      </c>
      <c r="J214" s="7">
        <v>0</v>
      </c>
      <c r="K214" s="7">
        <f>K215+K216+K217</f>
        <v>249.99</v>
      </c>
      <c r="L214" s="7">
        <v>0</v>
      </c>
      <c r="M214" s="7">
        <v>0</v>
      </c>
      <c r="N214" s="7">
        <v>0</v>
      </c>
      <c r="O214" s="7">
        <v>0</v>
      </c>
      <c r="P214" s="176"/>
    </row>
    <row r="215" spans="1:16" s="12" customFormat="1" ht="39" customHeight="1" x14ac:dyDescent="0.25">
      <c r="A215" s="168"/>
      <c r="B215" s="171"/>
      <c r="C215" s="43" t="s">
        <v>5</v>
      </c>
      <c r="D215" s="7">
        <f t="shared" si="104"/>
        <v>0</v>
      </c>
      <c r="E215" s="5">
        <v>0</v>
      </c>
      <c r="F215" s="5">
        <v>0</v>
      </c>
      <c r="G215" s="5">
        <v>0</v>
      </c>
      <c r="H215" s="5">
        <v>0</v>
      </c>
      <c r="I215" s="7">
        <v>0</v>
      </c>
      <c r="J215" s="7">
        <v>0</v>
      </c>
      <c r="K215" s="7">
        <v>0</v>
      </c>
      <c r="L215" s="7">
        <v>0</v>
      </c>
      <c r="M215" s="7">
        <v>0</v>
      </c>
      <c r="N215" s="7">
        <v>0</v>
      </c>
      <c r="O215" s="7">
        <v>0</v>
      </c>
      <c r="P215" s="176"/>
    </row>
    <row r="216" spans="1:16" s="12" customFormat="1" ht="21" customHeight="1" x14ac:dyDescent="0.25">
      <c r="A216" s="168"/>
      <c r="B216" s="171"/>
      <c r="C216" s="43" t="s">
        <v>6</v>
      </c>
      <c r="D216" s="7">
        <f t="shared" si="104"/>
        <v>0</v>
      </c>
      <c r="E216" s="5">
        <v>0</v>
      </c>
      <c r="F216" s="5">
        <v>0</v>
      </c>
      <c r="G216" s="5">
        <v>0</v>
      </c>
      <c r="H216" s="5">
        <v>0</v>
      </c>
      <c r="I216" s="8">
        <v>0</v>
      </c>
      <c r="J216" s="8">
        <v>0</v>
      </c>
      <c r="K216" s="8">
        <v>0</v>
      </c>
      <c r="L216" s="8">
        <v>0</v>
      </c>
      <c r="M216" s="8">
        <v>0</v>
      </c>
      <c r="N216" s="8">
        <v>0</v>
      </c>
      <c r="O216" s="8">
        <v>0</v>
      </c>
      <c r="P216" s="176"/>
    </row>
    <row r="217" spans="1:16" s="12" customFormat="1" ht="21" customHeight="1" x14ac:dyDescent="0.25">
      <c r="A217" s="168"/>
      <c r="B217" s="171"/>
      <c r="C217" s="43" t="s">
        <v>20</v>
      </c>
      <c r="D217" s="7">
        <f t="shared" si="104"/>
        <v>249.99</v>
      </c>
      <c r="E217" s="5">
        <v>0</v>
      </c>
      <c r="F217" s="5">
        <v>0</v>
      </c>
      <c r="G217" s="5">
        <v>0</v>
      </c>
      <c r="H217" s="5">
        <v>0</v>
      </c>
      <c r="I217" s="8">
        <v>0</v>
      </c>
      <c r="J217" s="8">
        <v>0</v>
      </c>
      <c r="K217" s="8">
        <v>249.99</v>
      </c>
      <c r="L217" s="8">
        <v>0</v>
      </c>
      <c r="M217" s="8">
        <v>0</v>
      </c>
      <c r="N217" s="8">
        <v>0</v>
      </c>
      <c r="O217" s="8">
        <v>0</v>
      </c>
      <c r="P217" s="176"/>
    </row>
    <row r="218" spans="1:16" s="12" customFormat="1" ht="21" customHeight="1" x14ac:dyDescent="0.25">
      <c r="A218" s="169"/>
      <c r="B218" s="172"/>
      <c r="C218" s="43" t="s">
        <v>22</v>
      </c>
      <c r="D218" s="7">
        <f t="shared" si="104"/>
        <v>0</v>
      </c>
      <c r="E218" s="5">
        <v>0</v>
      </c>
      <c r="F218" s="5">
        <v>0</v>
      </c>
      <c r="G218" s="5">
        <v>0</v>
      </c>
      <c r="H218" s="5">
        <v>0</v>
      </c>
      <c r="I218" s="5">
        <v>0</v>
      </c>
      <c r="J218" s="5">
        <v>0</v>
      </c>
      <c r="K218" s="5">
        <v>0</v>
      </c>
      <c r="L218" s="5">
        <v>0</v>
      </c>
      <c r="M218" s="5">
        <v>0</v>
      </c>
      <c r="N218" s="5">
        <v>0</v>
      </c>
      <c r="O218" s="5">
        <v>0</v>
      </c>
      <c r="P218" s="176"/>
    </row>
    <row r="219" spans="1:16" s="12" customFormat="1" ht="21" customHeight="1" x14ac:dyDescent="0.25">
      <c r="A219" s="167" t="s">
        <v>76</v>
      </c>
      <c r="B219" s="170" t="s">
        <v>217</v>
      </c>
      <c r="C219" s="43" t="s">
        <v>4</v>
      </c>
      <c r="D219" s="5">
        <f t="shared" si="104"/>
        <v>766.12</v>
      </c>
      <c r="E219" s="5">
        <v>0</v>
      </c>
      <c r="F219" s="5">
        <v>0</v>
      </c>
      <c r="G219" s="5">
        <v>0</v>
      </c>
      <c r="H219" s="5">
        <v>0</v>
      </c>
      <c r="I219" s="5">
        <v>0</v>
      </c>
      <c r="J219" s="5">
        <v>0</v>
      </c>
      <c r="K219" s="5">
        <f>K220+K221+K222+K223</f>
        <v>766.12</v>
      </c>
      <c r="L219" s="5">
        <f>L220+L221+L222+L223</f>
        <v>0</v>
      </c>
      <c r="M219" s="5">
        <v>0</v>
      </c>
      <c r="N219" s="5">
        <v>0</v>
      </c>
      <c r="O219" s="5">
        <v>0</v>
      </c>
      <c r="P219" s="176"/>
    </row>
    <row r="220" spans="1:16" s="12" customFormat="1" ht="36" customHeight="1" x14ac:dyDescent="0.25">
      <c r="A220" s="168"/>
      <c r="B220" s="171"/>
      <c r="C220" s="43" t="s">
        <v>5</v>
      </c>
      <c r="D220" s="5">
        <f t="shared" si="104"/>
        <v>0</v>
      </c>
      <c r="E220" s="5">
        <v>0</v>
      </c>
      <c r="F220" s="5">
        <v>0</v>
      </c>
      <c r="G220" s="5">
        <v>0</v>
      </c>
      <c r="H220" s="5">
        <v>0</v>
      </c>
      <c r="I220" s="5">
        <v>0</v>
      </c>
      <c r="J220" s="5">
        <v>0</v>
      </c>
      <c r="K220" s="5">
        <v>0</v>
      </c>
      <c r="L220" s="5">
        <v>0</v>
      </c>
      <c r="M220" s="5">
        <v>0</v>
      </c>
      <c r="N220" s="5">
        <v>0</v>
      </c>
      <c r="O220" s="5">
        <v>0</v>
      </c>
      <c r="P220" s="176"/>
    </row>
    <row r="221" spans="1:16" s="12" customFormat="1" ht="21" customHeight="1" x14ac:dyDescent="0.25">
      <c r="A221" s="168"/>
      <c r="B221" s="171"/>
      <c r="C221" s="43" t="s">
        <v>6</v>
      </c>
      <c r="D221" s="5">
        <f t="shared" si="104"/>
        <v>0</v>
      </c>
      <c r="E221" s="5">
        <v>0</v>
      </c>
      <c r="F221" s="5">
        <v>0</v>
      </c>
      <c r="G221" s="5">
        <v>0</v>
      </c>
      <c r="H221" s="5">
        <v>0</v>
      </c>
      <c r="I221" s="5">
        <v>0</v>
      </c>
      <c r="J221" s="5">
        <v>0</v>
      </c>
      <c r="K221" s="5">
        <v>0</v>
      </c>
      <c r="L221" s="5">
        <v>0</v>
      </c>
      <c r="M221" s="5">
        <v>0</v>
      </c>
      <c r="N221" s="5">
        <v>0</v>
      </c>
      <c r="O221" s="5">
        <v>0</v>
      </c>
      <c r="P221" s="176"/>
    </row>
    <row r="222" spans="1:16" s="12" customFormat="1" ht="21" customHeight="1" x14ac:dyDescent="0.25">
      <c r="A222" s="168"/>
      <c r="B222" s="171"/>
      <c r="C222" s="43" t="s">
        <v>20</v>
      </c>
      <c r="D222" s="5">
        <f t="shared" si="104"/>
        <v>766.12</v>
      </c>
      <c r="E222" s="5">
        <v>0</v>
      </c>
      <c r="F222" s="5">
        <v>0</v>
      </c>
      <c r="G222" s="5">
        <v>0</v>
      </c>
      <c r="H222" s="5">
        <v>0</v>
      </c>
      <c r="I222" s="5">
        <v>0</v>
      </c>
      <c r="J222" s="5">
        <v>0</v>
      </c>
      <c r="K222" s="5">
        <v>766.12</v>
      </c>
      <c r="L222" s="5">
        <v>0</v>
      </c>
      <c r="M222" s="5">
        <v>0</v>
      </c>
      <c r="N222" s="5">
        <v>0</v>
      </c>
      <c r="O222" s="5">
        <v>0</v>
      </c>
      <c r="P222" s="176"/>
    </row>
    <row r="223" spans="1:16" s="12" customFormat="1" ht="21" customHeight="1" x14ac:dyDescent="0.25">
      <c r="A223" s="169"/>
      <c r="B223" s="172"/>
      <c r="C223" s="43" t="s">
        <v>22</v>
      </c>
      <c r="D223" s="5">
        <f t="shared" si="104"/>
        <v>0</v>
      </c>
      <c r="E223" s="5">
        <v>0</v>
      </c>
      <c r="F223" s="5">
        <v>0</v>
      </c>
      <c r="G223" s="5">
        <v>0</v>
      </c>
      <c r="H223" s="5">
        <v>0</v>
      </c>
      <c r="I223" s="5">
        <v>0</v>
      </c>
      <c r="J223" s="5">
        <v>0</v>
      </c>
      <c r="K223" s="5">
        <v>0</v>
      </c>
      <c r="L223" s="5">
        <v>0</v>
      </c>
      <c r="M223" s="5">
        <v>0</v>
      </c>
      <c r="N223" s="5">
        <v>0</v>
      </c>
      <c r="O223" s="5">
        <v>0</v>
      </c>
      <c r="P223" s="176"/>
    </row>
    <row r="224" spans="1:16" s="12" customFormat="1" ht="21" customHeight="1" x14ac:dyDescent="0.25">
      <c r="A224" s="167" t="s">
        <v>77</v>
      </c>
      <c r="B224" s="170" t="s">
        <v>38</v>
      </c>
      <c r="C224" s="43" t="s">
        <v>4</v>
      </c>
      <c r="D224" s="5">
        <f t="shared" si="104"/>
        <v>30</v>
      </c>
      <c r="E224" s="5">
        <v>30</v>
      </c>
      <c r="F224" s="5">
        <v>0</v>
      </c>
      <c r="G224" s="5">
        <v>0</v>
      </c>
      <c r="H224" s="5">
        <v>0</v>
      </c>
      <c r="I224" s="5">
        <v>0</v>
      </c>
      <c r="J224" s="5">
        <v>0</v>
      </c>
      <c r="K224" s="5">
        <v>0</v>
      </c>
      <c r="L224" s="5">
        <v>0</v>
      </c>
      <c r="M224" s="5">
        <v>0</v>
      </c>
      <c r="N224" s="5">
        <v>0</v>
      </c>
      <c r="O224" s="5">
        <v>0</v>
      </c>
      <c r="P224" s="176"/>
    </row>
    <row r="225" spans="1:16" s="12" customFormat="1" ht="38.25" customHeight="1" x14ac:dyDescent="0.25">
      <c r="A225" s="168"/>
      <c r="B225" s="171"/>
      <c r="C225" s="43" t="s">
        <v>5</v>
      </c>
      <c r="D225" s="5">
        <f t="shared" si="104"/>
        <v>0</v>
      </c>
      <c r="E225" s="5">
        <v>0</v>
      </c>
      <c r="F225" s="5">
        <v>0</v>
      </c>
      <c r="G225" s="5">
        <v>0</v>
      </c>
      <c r="H225" s="5">
        <v>0</v>
      </c>
      <c r="I225" s="5">
        <v>0</v>
      </c>
      <c r="J225" s="5">
        <v>0</v>
      </c>
      <c r="K225" s="5">
        <v>0</v>
      </c>
      <c r="L225" s="5">
        <v>0</v>
      </c>
      <c r="M225" s="5">
        <v>0</v>
      </c>
      <c r="N225" s="5">
        <v>0</v>
      </c>
      <c r="O225" s="5">
        <v>0</v>
      </c>
      <c r="P225" s="176"/>
    </row>
    <row r="226" spans="1:16" s="12" customFormat="1" ht="21" customHeight="1" x14ac:dyDescent="0.25">
      <c r="A226" s="168"/>
      <c r="B226" s="171"/>
      <c r="C226" s="43" t="s">
        <v>6</v>
      </c>
      <c r="D226" s="5">
        <f t="shared" si="104"/>
        <v>0</v>
      </c>
      <c r="E226" s="5">
        <v>0</v>
      </c>
      <c r="F226" s="5">
        <v>0</v>
      </c>
      <c r="G226" s="5">
        <v>0</v>
      </c>
      <c r="H226" s="5">
        <v>0</v>
      </c>
      <c r="I226" s="5">
        <v>0</v>
      </c>
      <c r="J226" s="5">
        <v>0</v>
      </c>
      <c r="K226" s="5">
        <v>0</v>
      </c>
      <c r="L226" s="5">
        <v>0</v>
      </c>
      <c r="M226" s="5">
        <v>0</v>
      </c>
      <c r="N226" s="5">
        <v>0</v>
      </c>
      <c r="O226" s="5">
        <v>0</v>
      </c>
      <c r="P226" s="176"/>
    </row>
    <row r="227" spans="1:16" s="12" customFormat="1" ht="21" customHeight="1" x14ac:dyDescent="0.25">
      <c r="A227" s="168"/>
      <c r="B227" s="171"/>
      <c r="C227" s="43" t="s">
        <v>7</v>
      </c>
      <c r="D227" s="5">
        <f t="shared" si="104"/>
        <v>30</v>
      </c>
      <c r="E227" s="5">
        <v>30</v>
      </c>
      <c r="F227" s="5">
        <v>0</v>
      </c>
      <c r="G227" s="5">
        <v>0</v>
      </c>
      <c r="H227" s="5">
        <v>0</v>
      </c>
      <c r="I227" s="5">
        <v>0</v>
      </c>
      <c r="J227" s="5">
        <v>0</v>
      </c>
      <c r="K227" s="5">
        <v>0</v>
      </c>
      <c r="L227" s="5">
        <v>0</v>
      </c>
      <c r="M227" s="5">
        <v>0</v>
      </c>
      <c r="N227" s="5">
        <v>0</v>
      </c>
      <c r="O227" s="5">
        <v>0</v>
      </c>
      <c r="P227" s="176"/>
    </row>
    <row r="228" spans="1:16" s="12" customFormat="1" ht="21" customHeight="1" x14ac:dyDescent="0.25">
      <c r="A228" s="169"/>
      <c r="B228" s="172"/>
      <c r="C228" s="43" t="s">
        <v>8</v>
      </c>
      <c r="D228" s="5">
        <f t="shared" si="104"/>
        <v>0</v>
      </c>
      <c r="E228" s="5">
        <v>0</v>
      </c>
      <c r="F228" s="5">
        <v>0</v>
      </c>
      <c r="G228" s="5">
        <v>0</v>
      </c>
      <c r="H228" s="5">
        <v>0</v>
      </c>
      <c r="I228" s="5">
        <v>0</v>
      </c>
      <c r="J228" s="5">
        <v>0</v>
      </c>
      <c r="K228" s="5">
        <v>0</v>
      </c>
      <c r="L228" s="5">
        <v>0</v>
      </c>
      <c r="M228" s="5">
        <v>0</v>
      </c>
      <c r="N228" s="5">
        <v>0</v>
      </c>
      <c r="O228" s="5">
        <v>0</v>
      </c>
      <c r="P228" s="176"/>
    </row>
    <row r="229" spans="1:16" s="12" customFormat="1" ht="21" customHeight="1" x14ac:dyDescent="0.25">
      <c r="A229" s="167" t="s">
        <v>78</v>
      </c>
      <c r="B229" s="170" t="s">
        <v>13</v>
      </c>
      <c r="C229" s="43" t="s">
        <v>4</v>
      </c>
      <c r="D229" s="5">
        <f t="shared" si="104"/>
        <v>41.32</v>
      </c>
      <c r="E229" s="5">
        <v>41.32</v>
      </c>
      <c r="F229" s="5">
        <v>0</v>
      </c>
      <c r="G229" s="5">
        <v>0</v>
      </c>
      <c r="H229" s="5">
        <v>0</v>
      </c>
      <c r="I229" s="5">
        <v>0</v>
      </c>
      <c r="J229" s="5">
        <v>0</v>
      </c>
      <c r="K229" s="5">
        <v>0</v>
      </c>
      <c r="L229" s="5">
        <v>0</v>
      </c>
      <c r="M229" s="5">
        <v>0</v>
      </c>
      <c r="N229" s="5">
        <v>0</v>
      </c>
      <c r="O229" s="5">
        <v>0</v>
      </c>
      <c r="P229" s="176"/>
    </row>
    <row r="230" spans="1:16" s="12" customFormat="1" ht="34.5" customHeight="1" x14ac:dyDescent="0.25">
      <c r="A230" s="168"/>
      <c r="B230" s="171"/>
      <c r="C230" s="43" t="s">
        <v>5</v>
      </c>
      <c r="D230" s="5">
        <f t="shared" si="104"/>
        <v>0</v>
      </c>
      <c r="E230" s="5">
        <v>0</v>
      </c>
      <c r="F230" s="5">
        <v>0</v>
      </c>
      <c r="G230" s="5">
        <v>0</v>
      </c>
      <c r="H230" s="5">
        <v>0</v>
      </c>
      <c r="I230" s="5">
        <v>0</v>
      </c>
      <c r="J230" s="5">
        <v>0</v>
      </c>
      <c r="K230" s="5">
        <v>0</v>
      </c>
      <c r="L230" s="5">
        <v>0</v>
      </c>
      <c r="M230" s="5">
        <v>0</v>
      </c>
      <c r="N230" s="5">
        <v>0</v>
      </c>
      <c r="O230" s="5">
        <v>0</v>
      </c>
      <c r="P230" s="176"/>
    </row>
    <row r="231" spans="1:16" s="12" customFormat="1" ht="21" customHeight="1" x14ac:dyDescent="0.25">
      <c r="A231" s="168"/>
      <c r="B231" s="171"/>
      <c r="C231" s="43" t="s">
        <v>6</v>
      </c>
      <c r="D231" s="5">
        <f t="shared" si="104"/>
        <v>0</v>
      </c>
      <c r="E231" s="5">
        <v>0</v>
      </c>
      <c r="F231" s="5">
        <v>0</v>
      </c>
      <c r="G231" s="5">
        <v>0</v>
      </c>
      <c r="H231" s="5">
        <v>0</v>
      </c>
      <c r="I231" s="5">
        <v>0</v>
      </c>
      <c r="J231" s="5">
        <v>0</v>
      </c>
      <c r="K231" s="5">
        <v>0</v>
      </c>
      <c r="L231" s="5">
        <v>0</v>
      </c>
      <c r="M231" s="5">
        <v>0</v>
      </c>
      <c r="N231" s="5">
        <v>0</v>
      </c>
      <c r="O231" s="5">
        <v>0</v>
      </c>
      <c r="P231" s="176"/>
    </row>
    <row r="232" spans="1:16" s="12" customFormat="1" ht="21" customHeight="1" x14ac:dyDescent="0.25">
      <c r="A232" s="168"/>
      <c r="B232" s="171"/>
      <c r="C232" s="43" t="s">
        <v>7</v>
      </c>
      <c r="D232" s="5">
        <f t="shared" si="104"/>
        <v>41.32</v>
      </c>
      <c r="E232" s="5">
        <v>41.32</v>
      </c>
      <c r="F232" s="5">
        <v>0</v>
      </c>
      <c r="G232" s="5">
        <v>0</v>
      </c>
      <c r="H232" s="5">
        <v>0</v>
      </c>
      <c r="I232" s="5">
        <v>0</v>
      </c>
      <c r="J232" s="5">
        <v>0</v>
      </c>
      <c r="K232" s="5">
        <v>0</v>
      </c>
      <c r="L232" s="5">
        <v>0</v>
      </c>
      <c r="M232" s="5">
        <v>0</v>
      </c>
      <c r="N232" s="5">
        <v>0</v>
      </c>
      <c r="O232" s="5">
        <v>0</v>
      </c>
      <c r="P232" s="176"/>
    </row>
    <row r="233" spans="1:16" s="12" customFormat="1" ht="21" customHeight="1" x14ac:dyDescent="0.25">
      <c r="A233" s="169"/>
      <c r="B233" s="172"/>
      <c r="C233" s="43" t="s">
        <v>8</v>
      </c>
      <c r="D233" s="5">
        <f t="shared" si="104"/>
        <v>0</v>
      </c>
      <c r="E233" s="5">
        <v>0</v>
      </c>
      <c r="F233" s="5">
        <v>0</v>
      </c>
      <c r="G233" s="5">
        <v>0</v>
      </c>
      <c r="H233" s="5">
        <v>0</v>
      </c>
      <c r="I233" s="5">
        <v>0</v>
      </c>
      <c r="J233" s="5">
        <v>0</v>
      </c>
      <c r="K233" s="5">
        <v>0</v>
      </c>
      <c r="L233" s="5">
        <v>0</v>
      </c>
      <c r="M233" s="5">
        <v>0</v>
      </c>
      <c r="N233" s="5">
        <v>0</v>
      </c>
      <c r="O233" s="5">
        <v>0</v>
      </c>
      <c r="P233" s="176"/>
    </row>
    <row r="234" spans="1:16" s="12" customFormat="1" ht="21" customHeight="1" x14ac:dyDescent="0.25">
      <c r="A234" s="167" t="s">
        <v>79</v>
      </c>
      <c r="B234" s="170" t="s">
        <v>39</v>
      </c>
      <c r="C234" s="43" t="s">
        <v>4</v>
      </c>
      <c r="D234" s="5">
        <f t="shared" si="104"/>
        <v>100</v>
      </c>
      <c r="E234" s="5">
        <v>100</v>
      </c>
      <c r="F234" s="5">
        <v>0</v>
      </c>
      <c r="G234" s="5">
        <v>0</v>
      </c>
      <c r="H234" s="5">
        <v>0</v>
      </c>
      <c r="I234" s="5">
        <v>0</v>
      </c>
      <c r="J234" s="5">
        <v>0</v>
      </c>
      <c r="K234" s="5">
        <v>0</v>
      </c>
      <c r="L234" s="5">
        <v>0</v>
      </c>
      <c r="M234" s="5">
        <v>0</v>
      </c>
      <c r="N234" s="5">
        <v>0</v>
      </c>
      <c r="O234" s="5">
        <v>0</v>
      </c>
      <c r="P234" s="176"/>
    </row>
    <row r="235" spans="1:16" s="12" customFormat="1" ht="31.5" customHeight="1" x14ac:dyDescent="0.25">
      <c r="A235" s="168"/>
      <c r="B235" s="171"/>
      <c r="C235" s="43" t="s">
        <v>5</v>
      </c>
      <c r="D235" s="5">
        <f t="shared" si="104"/>
        <v>0</v>
      </c>
      <c r="E235" s="5">
        <v>0</v>
      </c>
      <c r="F235" s="5">
        <v>0</v>
      </c>
      <c r="G235" s="5">
        <v>0</v>
      </c>
      <c r="H235" s="5">
        <v>0</v>
      </c>
      <c r="I235" s="5">
        <v>0</v>
      </c>
      <c r="J235" s="5">
        <v>0</v>
      </c>
      <c r="K235" s="5">
        <v>0</v>
      </c>
      <c r="L235" s="5">
        <v>0</v>
      </c>
      <c r="M235" s="5">
        <v>0</v>
      </c>
      <c r="N235" s="5">
        <v>0</v>
      </c>
      <c r="O235" s="5">
        <v>0</v>
      </c>
      <c r="P235" s="176"/>
    </row>
    <row r="236" spans="1:16" s="12" customFormat="1" ht="21" customHeight="1" x14ac:dyDescent="0.25">
      <c r="A236" s="168"/>
      <c r="B236" s="171"/>
      <c r="C236" s="43" t="s">
        <v>6</v>
      </c>
      <c r="D236" s="5">
        <f t="shared" si="104"/>
        <v>0</v>
      </c>
      <c r="E236" s="5">
        <v>0</v>
      </c>
      <c r="F236" s="5">
        <v>0</v>
      </c>
      <c r="G236" s="5">
        <v>0</v>
      </c>
      <c r="H236" s="5">
        <v>0</v>
      </c>
      <c r="I236" s="5">
        <v>0</v>
      </c>
      <c r="J236" s="5">
        <v>0</v>
      </c>
      <c r="K236" s="5">
        <v>0</v>
      </c>
      <c r="L236" s="5">
        <v>0</v>
      </c>
      <c r="M236" s="5">
        <v>0</v>
      </c>
      <c r="N236" s="5">
        <v>0</v>
      </c>
      <c r="O236" s="5">
        <v>0</v>
      </c>
      <c r="P236" s="176"/>
    </row>
    <row r="237" spans="1:16" s="12" customFormat="1" ht="21" customHeight="1" x14ac:dyDescent="0.25">
      <c r="A237" s="168"/>
      <c r="B237" s="171"/>
      <c r="C237" s="43" t="s">
        <v>7</v>
      </c>
      <c r="D237" s="5">
        <f t="shared" si="104"/>
        <v>100</v>
      </c>
      <c r="E237" s="5">
        <v>100</v>
      </c>
      <c r="F237" s="5">
        <v>0</v>
      </c>
      <c r="G237" s="5">
        <v>0</v>
      </c>
      <c r="H237" s="5">
        <v>0</v>
      </c>
      <c r="I237" s="5">
        <v>0</v>
      </c>
      <c r="J237" s="5">
        <v>0</v>
      </c>
      <c r="K237" s="5">
        <v>0</v>
      </c>
      <c r="L237" s="5">
        <v>0</v>
      </c>
      <c r="M237" s="5">
        <v>0</v>
      </c>
      <c r="N237" s="5">
        <v>0</v>
      </c>
      <c r="O237" s="5">
        <v>0</v>
      </c>
      <c r="P237" s="176"/>
    </row>
    <row r="238" spans="1:16" s="12" customFormat="1" ht="21" customHeight="1" x14ac:dyDescent="0.25">
      <c r="A238" s="169"/>
      <c r="B238" s="172"/>
      <c r="C238" s="43" t="s">
        <v>8</v>
      </c>
      <c r="D238" s="5">
        <f t="shared" si="104"/>
        <v>0</v>
      </c>
      <c r="E238" s="6">
        <v>0</v>
      </c>
      <c r="F238" s="5">
        <v>0</v>
      </c>
      <c r="G238" s="5">
        <v>0</v>
      </c>
      <c r="H238" s="5">
        <v>0</v>
      </c>
      <c r="I238" s="5">
        <v>0</v>
      </c>
      <c r="J238" s="5">
        <v>0</v>
      </c>
      <c r="K238" s="5">
        <v>0</v>
      </c>
      <c r="L238" s="5">
        <v>0</v>
      </c>
      <c r="M238" s="5">
        <v>0</v>
      </c>
      <c r="N238" s="5">
        <v>0</v>
      </c>
      <c r="O238" s="5">
        <v>0</v>
      </c>
      <c r="P238" s="176"/>
    </row>
    <row r="239" spans="1:16" s="12" customFormat="1" ht="21" customHeight="1" x14ac:dyDescent="0.25">
      <c r="A239" s="167" t="s">
        <v>80</v>
      </c>
      <c r="B239" s="170" t="s">
        <v>40</v>
      </c>
      <c r="C239" s="43" t="s">
        <v>4</v>
      </c>
      <c r="D239" s="5">
        <f t="shared" si="104"/>
        <v>99.9</v>
      </c>
      <c r="E239" s="5">
        <v>99.9</v>
      </c>
      <c r="F239" s="5">
        <v>0</v>
      </c>
      <c r="G239" s="5">
        <v>0</v>
      </c>
      <c r="H239" s="5">
        <v>0</v>
      </c>
      <c r="I239" s="5">
        <v>0</v>
      </c>
      <c r="J239" s="5">
        <v>0</v>
      </c>
      <c r="K239" s="5">
        <v>0</v>
      </c>
      <c r="L239" s="5">
        <v>0</v>
      </c>
      <c r="M239" s="5">
        <v>0</v>
      </c>
      <c r="N239" s="5">
        <v>0</v>
      </c>
      <c r="O239" s="5">
        <v>0</v>
      </c>
      <c r="P239" s="176"/>
    </row>
    <row r="240" spans="1:16" s="12" customFormat="1" ht="32.25" customHeight="1" x14ac:dyDescent="0.25">
      <c r="A240" s="168"/>
      <c r="B240" s="171"/>
      <c r="C240" s="43" t="s">
        <v>5</v>
      </c>
      <c r="D240" s="5">
        <f t="shared" si="104"/>
        <v>99.9</v>
      </c>
      <c r="E240" s="5">
        <v>99.9</v>
      </c>
      <c r="F240" s="5">
        <v>0</v>
      </c>
      <c r="G240" s="5">
        <v>0</v>
      </c>
      <c r="H240" s="5">
        <v>0</v>
      </c>
      <c r="I240" s="5">
        <v>0</v>
      </c>
      <c r="J240" s="5">
        <v>0</v>
      </c>
      <c r="K240" s="5">
        <v>0</v>
      </c>
      <c r="L240" s="5">
        <v>0</v>
      </c>
      <c r="M240" s="5">
        <v>0</v>
      </c>
      <c r="N240" s="5">
        <v>0</v>
      </c>
      <c r="O240" s="5">
        <v>0</v>
      </c>
      <c r="P240" s="176"/>
    </row>
    <row r="241" spans="1:16" s="12" customFormat="1" ht="21" customHeight="1" x14ac:dyDescent="0.25">
      <c r="A241" s="168"/>
      <c r="B241" s="171"/>
      <c r="C241" s="43" t="s">
        <v>6</v>
      </c>
      <c r="D241" s="5">
        <f t="shared" si="104"/>
        <v>0</v>
      </c>
      <c r="E241" s="5">
        <v>0</v>
      </c>
      <c r="F241" s="5">
        <v>0</v>
      </c>
      <c r="G241" s="5">
        <v>0</v>
      </c>
      <c r="H241" s="5">
        <v>0</v>
      </c>
      <c r="I241" s="5">
        <v>0</v>
      </c>
      <c r="J241" s="5">
        <v>0</v>
      </c>
      <c r="K241" s="5">
        <v>0</v>
      </c>
      <c r="L241" s="5">
        <v>0</v>
      </c>
      <c r="M241" s="5">
        <v>0</v>
      </c>
      <c r="N241" s="5">
        <v>0</v>
      </c>
      <c r="O241" s="5">
        <v>0</v>
      </c>
      <c r="P241" s="176"/>
    </row>
    <row r="242" spans="1:16" s="12" customFormat="1" ht="21" customHeight="1" x14ac:dyDescent="0.25">
      <c r="A242" s="168"/>
      <c r="B242" s="171"/>
      <c r="C242" s="43" t="s">
        <v>7</v>
      </c>
      <c r="D242" s="5">
        <f t="shared" si="104"/>
        <v>0</v>
      </c>
      <c r="E242" s="5">
        <v>0</v>
      </c>
      <c r="F242" s="5">
        <v>0</v>
      </c>
      <c r="G242" s="5">
        <v>0</v>
      </c>
      <c r="H242" s="5">
        <v>0</v>
      </c>
      <c r="I242" s="5">
        <v>0</v>
      </c>
      <c r="J242" s="5">
        <v>0</v>
      </c>
      <c r="K242" s="5">
        <v>0</v>
      </c>
      <c r="L242" s="5">
        <v>0</v>
      </c>
      <c r="M242" s="5">
        <v>0</v>
      </c>
      <c r="N242" s="5">
        <v>0</v>
      </c>
      <c r="O242" s="5">
        <v>0</v>
      </c>
      <c r="P242" s="176"/>
    </row>
    <row r="243" spans="1:16" s="12" customFormat="1" ht="21" customHeight="1" x14ac:dyDescent="0.25">
      <c r="A243" s="169"/>
      <c r="B243" s="172"/>
      <c r="C243" s="43" t="s">
        <v>8</v>
      </c>
      <c r="D243" s="5">
        <f t="shared" si="104"/>
        <v>0</v>
      </c>
      <c r="E243" s="5">
        <v>0</v>
      </c>
      <c r="F243" s="5">
        <v>0</v>
      </c>
      <c r="G243" s="5">
        <v>0</v>
      </c>
      <c r="H243" s="5">
        <v>0</v>
      </c>
      <c r="I243" s="5">
        <v>0</v>
      </c>
      <c r="J243" s="5">
        <v>0</v>
      </c>
      <c r="K243" s="5">
        <v>0</v>
      </c>
      <c r="L243" s="5">
        <v>0</v>
      </c>
      <c r="M243" s="5">
        <v>0</v>
      </c>
      <c r="N243" s="5">
        <v>0</v>
      </c>
      <c r="O243" s="5">
        <v>0</v>
      </c>
      <c r="P243" s="176"/>
    </row>
    <row r="244" spans="1:16" s="12" customFormat="1" ht="21" customHeight="1" x14ac:dyDescent="0.25">
      <c r="A244" s="167" t="s">
        <v>81</v>
      </c>
      <c r="B244" s="170" t="s">
        <v>41</v>
      </c>
      <c r="C244" s="43" t="s">
        <v>4</v>
      </c>
      <c r="D244" s="5">
        <f t="shared" si="104"/>
        <v>4679.37</v>
      </c>
      <c r="E244" s="5">
        <f>E245+E246+E247+E248</f>
        <v>561.54999999999995</v>
      </c>
      <c r="F244" s="5">
        <f t="shared" ref="F244:O244" si="111">F245+F246+F247+F248</f>
        <v>2279.8200000000002</v>
      </c>
      <c r="G244" s="5">
        <f t="shared" si="111"/>
        <v>0</v>
      </c>
      <c r="H244" s="5">
        <f t="shared" si="111"/>
        <v>1838</v>
      </c>
      <c r="I244" s="5">
        <f t="shared" si="111"/>
        <v>0</v>
      </c>
      <c r="J244" s="5">
        <f t="shared" si="111"/>
        <v>0</v>
      </c>
      <c r="K244" s="5">
        <f t="shared" si="111"/>
        <v>0</v>
      </c>
      <c r="L244" s="5">
        <f t="shared" si="111"/>
        <v>0</v>
      </c>
      <c r="M244" s="5">
        <f t="shared" si="111"/>
        <v>0</v>
      </c>
      <c r="N244" s="5">
        <f t="shared" si="111"/>
        <v>0</v>
      </c>
      <c r="O244" s="5">
        <f t="shared" si="111"/>
        <v>0</v>
      </c>
      <c r="P244" s="176"/>
    </row>
    <row r="245" spans="1:16" s="12" customFormat="1" ht="28.5" customHeight="1" x14ac:dyDescent="0.25">
      <c r="A245" s="168"/>
      <c r="B245" s="171"/>
      <c r="C245" s="43" t="s">
        <v>5</v>
      </c>
      <c r="D245" s="5">
        <f t="shared" si="104"/>
        <v>0</v>
      </c>
      <c r="E245" s="5">
        <v>0</v>
      </c>
      <c r="F245" s="5">
        <v>0</v>
      </c>
      <c r="G245" s="5">
        <v>0</v>
      </c>
      <c r="H245" s="5">
        <v>0</v>
      </c>
      <c r="I245" s="5">
        <v>0</v>
      </c>
      <c r="J245" s="5">
        <v>0</v>
      </c>
      <c r="K245" s="5">
        <v>0</v>
      </c>
      <c r="L245" s="5">
        <v>0</v>
      </c>
      <c r="M245" s="5">
        <v>0</v>
      </c>
      <c r="N245" s="5">
        <v>0</v>
      </c>
      <c r="O245" s="5">
        <v>0</v>
      </c>
      <c r="P245" s="176"/>
    </row>
    <row r="246" spans="1:16" s="12" customFormat="1" ht="21" customHeight="1" x14ac:dyDescent="0.25">
      <c r="A246" s="168"/>
      <c r="B246" s="171"/>
      <c r="C246" s="43" t="s">
        <v>6</v>
      </c>
      <c r="D246" s="5">
        <f t="shared" si="104"/>
        <v>0</v>
      </c>
      <c r="E246" s="5">
        <v>0</v>
      </c>
      <c r="F246" s="5">
        <v>0</v>
      </c>
      <c r="G246" s="5">
        <v>0</v>
      </c>
      <c r="H246" s="5">
        <v>0</v>
      </c>
      <c r="I246" s="5">
        <v>0</v>
      </c>
      <c r="J246" s="5">
        <v>0</v>
      </c>
      <c r="K246" s="5">
        <v>0</v>
      </c>
      <c r="L246" s="5">
        <v>0</v>
      </c>
      <c r="M246" s="5">
        <v>0</v>
      </c>
      <c r="N246" s="5">
        <v>0</v>
      </c>
      <c r="O246" s="5">
        <v>0</v>
      </c>
      <c r="P246" s="176"/>
    </row>
    <row r="247" spans="1:16" s="12" customFormat="1" ht="21" customHeight="1" x14ac:dyDescent="0.25">
      <c r="A247" s="168"/>
      <c r="B247" s="171"/>
      <c r="C247" s="43" t="s">
        <v>7</v>
      </c>
      <c r="D247" s="5">
        <f t="shared" si="104"/>
        <v>4679.37</v>
      </c>
      <c r="E247" s="5">
        <v>561.54999999999995</v>
      </c>
      <c r="F247" s="5">
        <v>2279.8200000000002</v>
      </c>
      <c r="G247" s="5">
        <v>0</v>
      </c>
      <c r="H247" s="5">
        <v>1838</v>
      </c>
      <c r="I247" s="5">
        <v>0</v>
      </c>
      <c r="J247" s="5">
        <v>0</v>
      </c>
      <c r="K247" s="5">
        <v>0</v>
      </c>
      <c r="L247" s="5">
        <v>0</v>
      </c>
      <c r="M247" s="5">
        <v>0</v>
      </c>
      <c r="N247" s="5">
        <v>0</v>
      </c>
      <c r="O247" s="5">
        <v>0</v>
      </c>
      <c r="P247" s="176"/>
    </row>
    <row r="248" spans="1:16" s="12" customFormat="1" ht="21" customHeight="1" x14ac:dyDescent="0.25">
      <c r="A248" s="169"/>
      <c r="B248" s="172"/>
      <c r="C248" s="43" t="s">
        <v>8</v>
      </c>
      <c r="D248" s="5">
        <f t="shared" si="104"/>
        <v>0</v>
      </c>
      <c r="E248" s="5">
        <v>0</v>
      </c>
      <c r="F248" s="5">
        <v>0</v>
      </c>
      <c r="G248" s="5">
        <v>0</v>
      </c>
      <c r="H248" s="5">
        <v>0</v>
      </c>
      <c r="I248" s="5">
        <v>0</v>
      </c>
      <c r="J248" s="5">
        <v>0</v>
      </c>
      <c r="K248" s="5">
        <v>0</v>
      </c>
      <c r="L248" s="5">
        <v>0</v>
      </c>
      <c r="M248" s="5">
        <v>0</v>
      </c>
      <c r="N248" s="5">
        <v>0</v>
      </c>
      <c r="O248" s="5">
        <v>0</v>
      </c>
      <c r="P248" s="176"/>
    </row>
    <row r="249" spans="1:16" s="12" customFormat="1" ht="21" customHeight="1" x14ac:dyDescent="0.25">
      <c r="A249" s="167" t="s">
        <v>128</v>
      </c>
      <c r="B249" s="170" t="s">
        <v>15</v>
      </c>
      <c r="C249" s="43" t="s">
        <v>4</v>
      </c>
      <c r="D249" s="5">
        <f t="shared" si="104"/>
        <v>3142.48</v>
      </c>
      <c r="E249" s="5">
        <v>0</v>
      </c>
      <c r="F249" s="5">
        <v>0</v>
      </c>
      <c r="G249" s="5">
        <v>1998.1</v>
      </c>
      <c r="H249" s="5">
        <v>0</v>
      </c>
      <c r="I249" s="5">
        <v>0</v>
      </c>
      <c r="J249" s="5">
        <v>0</v>
      </c>
      <c r="K249" s="5">
        <f>K250+K251+K252+K253</f>
        <v>1144.3800000000001</v>
      </c>
      <c r="L249" s="5">
        <v>0</v>
      </c>
      <c r="M249" s="5">
        <v>0</v>
      </c>
      <c r="N249" s="5">
        <v>0</v>
      </c>
      <c r="O249" s="5">
        <v>0</v>
      </c>
      <c r="P249" s="176"/>
    </row>
    <row r="250" spans="1:16" s="12" customFormat="1" ht="28.5" customHeight="1" x14ac:dyDescent="0.25">
      <c r="A250" s="168"/>
      <c r="B250" s="171"/>
      <c r="C250" s="43" t="s">
        <v>5</v>
      </c>
      <c r="D250" s="5">
        <f t="shared" si="104"/>
        <v>0</v>
      </c>
      <c r="E250" s="5">
        <v>0</v>
      </c>
      <c r="F250" s="5">
        <v>0</v>
      </c>
      <c r="G250" s="5">
        <v>0</v>
      </c>
      <c r="H250" s="5">
        <v>0</v>
      </c>
      <c r="I250" s="5">
        <v>0</v>
      </c>
      <c r="J250" s="5">
        <v>0</v>
      </c>
      <c r="K250" s="5">
        <v>0</v>
      </c>
      <c r="L250" s="5">
        <v>0</v>
      </c>
      <c r="M250" s="5">
        <v>0</v>
      </c>
      <c r="N250" s="5">
        <v>0</v>
      </c>
      <c r="O250" s="5">
        <v>0</v>
      </c>
      <c r="P250" s="176"/>
    </row>
    <row r="251" spans="1:16" s="12" customFormat="1" ht="21" customHeight="1" x14ac:dyDescent="0.25">
      <c r="A251" s="168"/>
      <c r="B251" s="171"/>
      <c r="C251" s="43" t="s">
        <v>6</v>
      </c>
      <c r="D251" s="5">
        <f t="shared" si="104"/>
        <v>0</v>
      </c>
      <c r="E251" s="5">
        <v>0</v>
      </c>
      <c r="F251" s="5">
        <v>0</v>
      </c>
      <c r="G251" s="5">
        <v>0</v>
      </c>
      <c r="H251" s="5">
        <v>0</v>
      </c>
      <c r="I251" s="5">
        <v>0</v>
      </c>
      <c r="J251" s="5">
        <v>0</v>
      </c>
      <c r="K251" s="5">
        <v>0</v>
      </c>
      <c r="L251" s="5">
        <v>0</v>
      </c>
      <c r="M251" s="5">
        <v>0</v>
      </c>
      <c r="N251" s="5">
        <v>0</v>
      </c>
      <c r="O251" s="5">
        <v>0</v>
      </c>
      <c r="P251" s="176"/>
    </row>
    <row r="252" spans="1:16" s="12" customFormat="1" ht="21" customHeight="1" x14ac:dyDescent="0.25">
      <c r="A252" s="168"/>
      <c r="B252" s="171"/>
      <c r="C252" s="43" t="s">
        <v>7</v>
      </c>
      <c r="D252" s="5">
        <f t="shared" si="104"/>
        <v>3142.48</v>
      </c>
      <c r="E252" s="5">
        <v>0</v>
      </c>
      <c r="F252" s="5">
        <v>0</v>
      </c>
      <c r="G252" s="5">
        <v>1998.1</v>
      </c>
      <c r="H252" s="5">
        <v>0</v>
      </c>
      <c r="I252" s="5">
        <v>0</v>
      </c>
      <c r="J252" s="5">
        <v>0</v>
      </c>
      <c r="K252" s="5">
        <v>1144.3800000000001</v>
      </c>
      <c r="L252" s="5">
        <v>0</v>
      </c>
      <c r="M252" s="5">
        <v>0</v>
      </c>
      <c r="N252" s="5">
        <v>0</v>
      </c>
      <c r="O252" s="5">
        <v>0</v>
      </c>
      <c r="P252" s="176"/>
    </row>
    <row r="253" spans="1:16" s="12" customFormat="1" ht="21" customHeight="1" x14ac:dyDescent="0.25">
      <c r="A253" s="169"/>
      <c r="B253" s="172"/>
      <c r="C253" s="43" t="s">
        <v>8</v>
      </c>
      <c r="D253" s="5">
        <f t="shared" si="104"/>
        <v>0</v>
      </c>
      <c r="E253" s="5">
        <v>0</v>
      </c>
      <c r="F253" s="5">
        <v>0</v>
      </c>
      <c r="G253" s="5">
        <v>0</v>
      </c>
      <c r="H253" s="5">
        <v>0</v>
      </c>
      <c r="I253" s="5">
        <v>0</v>
      </c>
      <c r="J253" s="5">
        <v>0</v>
      </c>
      <c r="K253" s="5">
        <v>0</v>
      </c>
      <c r="L253" s="5">
        <v>0</v>
      </c>
      <c r="M253" s="5">
        <v>0</v>
      </c>
      <c r="N253" s="5">
        <v>0</v>
      </c>
      <c r="O253" s="5">
        <v>0</v>
      </c>
      <c r="P253" s="176"/>
    </row>
    <row r="254" spans="1:16" s="12" customFormat="1" ht="21" customHeight="1" x14ac:dyDescent="0.25">
      <c r="A254" s="167" t="s">
        <v>129</v>
      </c>
      <c r="B254" s="170" t="s">
        <v>42</v>
      </c>
      <c r="C254" s="43" t="s">
        <v>4</v>
      </c>
      <c r="D254" s="5">
        <f t="shared" si="104"/>
        <v>300</v>
      </c>
      <c r="E254" s="5">
        <v>0</v>
      </c>
      <c r="F254" s="5">
        <v>0</v>
      </c>
      <c r="G254" s="5">
        <v>300</v>
      </c>
      <c r="H254" s="5">
        <v>0</v>
      </c>
      <c r="I254" s="5">
        <v>0</v>
      </c>
      <c r="J254" s="5">
        <v>0</v>
      </c>
      <c r="K254" s="5">
        <v>0</v>
      </c>
      <c r="L254" s="5">
        <v>0</v>
      </c>
      <c r="M254" s="5">
        <v>0</v>
      </c>
      <c r="N254" s="5">
        <v>0</v>
      </c>
      <c r="O254" s="5">
        <v>0</v>
      </c>
      <c r="P254" s="176"/>
    </row>
    <row r="255" spans="1:16" s="12" customFormat="1" ht="31.5" customHeight="1" x14ac:dyDescent="0.25">
      <c r="A255" s="168"/>
      <c r="B255" s="171"/>
      <c r="C255" s="43" t="s">
        <v>5</v>
      </c>
      <c r="D255" s="5">
        <f t="shared" si="104"/>
        <v>0</v>
      </c>
      <c r="E255" s="5">
        <v>0</v>
      </c>
      <c r="F255" s="5">
        <v>0</v>
      </c>
      <c r="G255" s="5">
        <v>0</v>
      </c>
      <c r="H255" s="5">
        <v>0</v>
      </c>
      <c r="I255" s="5">
        <v>0</v>
      </c>
      <c r="J255" s="5">
        <v>0</v>
      </c>
      <c r="K255" s="5">
        <v>0</v>
      </c>
      <c r="L255" s="5">
        <v>0</v>
      </c>
      <c r="M255" s="5">
        <v>0</v>
      </c>
      <c r="N255" s="5">
        <v>0</v>
      </c>
      <c r="O255" s="5">
        <v>0</v>
      </c>
      <c r="P255" s="176"/>
    </row>
    <row r="256" spans="1:16" s="12" customFormat="1" ht="21" customHeight="1" x14ac:dyDescent="0.25">
      <c r="A256" s="168"/>
      <c r="B256" s="171"/>
      <c r="C256" s="43" t="s">
        <v>6</v>
      </c>
      <c r="D256" s="5">
        <f t="shared" si="104"/>
        <v>0</v>
      </c>
      <c r="E256" s="5">
        <v>0</v>
      </c>
      <c r="F256" s="5">
        <v>0</v>
      </c>
      <c r="G256" s="5">
        <v>0</v>
      </c>
      <c r="H256" s="5">
        <v>0</v>
      </c>
      <c r="I256" s="5">
        <v>0</v>
      </c>
      <c r="J256" s="5">
        <v>0</v>
      </c>
      <c r="K256" s="5">
        <v>0</v>
      </c>
      <c r="L256" s="5">
        <v>0</v>
      </c>
      <c r="M256" s="5">
        <v>0</v>
      </c>
      <c r="N256" s="5">
        <v>0</v>
      </c>
      <c r="O256" s="5">
        <v>0</v>
      </c>
      <c r="P256" s="176"/>
    </row>
    <row r="257" spans="1:16" s="12" customFormat="1" ht="21" customHeight="1" x14ac:dyDescent="0.25">
      <c r="A257" s="168"/>
      <c r="B257" s="171"/>
      <c r="C257" s="43" t="s">
        <v>20</v>
      </c>
      <c r="D257" s="5">
        <f t="shared" si="104"/>
        <v>300</v>
      </c>
      <c r="E257" s="5">
        <v>0</v>
      </c>
      <c r="F257" s="5">
        <v>0</v>
      </c>
      <c r="G257" s="5">
        <v>300</v>
      </c>
      <c r="H257" s="5">
        <v>0</v>
      </c>
      <c r="I257" s="5">
        <v>0</v>
      </c>
      <c r="J257" s="5">
        <v>0</v>
      </c>
      <c r="K257" s="5">
        <v>0</v>
      </c>
      <c r="L257" s="5">
        <v>0</v>
      </c>
      <c r="M257" s="5">
        <v>0</v>
      </c>
      <c r="N257" s="5">
        <v>0</v>
      </c>
      <c r="O257" s="5">
        <v>0</v>
      </c>
      <c r="P257" s="176"/>
    </row>
    <row r="258" spans="1:16" s="12" customFormat="1" ht="21" customHeight="1" x14ac:dyDescent="0.25">
      <c r="A258" s="169"/>
      <c r="B258" s="172"/>
      <c r="C258" s="43" t="s">
        <v>22</v>
      </c>
      <c r="D258" s="5">
        <f t="shared" si="104"/>
        <v>0</v>
      </c>
      <c r="E258" s="5">
        <v>0</v>
      </c>
      <c r="F258" s="5">
        <v>0</v>
      </c>
      <c r="G258" s="5">
        <v>0</v>
      </c>
      <c r="H258" s="5">
        <v>0</v>
      </c>
      <c r="I258" s="5">
        <v>0</v>
      </c>
      <c r="J258" s="5">
        <v>0</v>
      </c>
      <c r="K258" s="5">
        <v>0</v>
      </c>
      <c r="L258" s="5">
        <v>0</v>
      </c>
      <c r="M258" s="5">
        <v>0</v>
      </c>
      <c r="N258" s="5">
        <v>0</v>
      </c>
      <c r="O258" s="5">
        <v>0</v>
      </c>
      <c r="P258" s="176"/>
    </row>
    <row r="259" spans="1:16" s="12" customFormat="1" ht="21" customHeight="1" x14ac:dyDescent="0.25">
      <c r="A259" s="167" t="s">
        <v>130</v>
      </c>
      <c r="B259" s="170" t="s">
        <v>100</v>
      </c>
      <c r="C259" s="43" t="s">
        <v>4</v>
      </c>
      <c r="D259" s="5">
        <f t="shared" si="104"/>
        <v>19141.09</v>
      </c>
      <c r="E259" s="5">
        <v>0</v>
      </c>
      <c r="F259" s="5">
        <v>0</v>
      </c>
      <c r="G259" s="5">
        <v>0</v>
      </c>
      <c r="H259" s="5">
        <v>0</v>
      </c>
      <c r="I259" s="5">
        <f>I260+I261+I262+I263</f>
        <v>11283.57</v>
      </c>
      <c r="J259" s="5">
        <f>J260+J261+J262+J263</f>
        <v>7857.52</v>
      </c>
      <c r="K259" s="5">
        <v>0</v>
      </c>
      <c r="L259" s="5">
        <v>0</v>
      </c>
      <c r="M259" s="5">
        <v>0</v>
      </c>
      <c r="N259" s="5">
        <v>0</v>
      </c>
      <c r="O259" s="5">
        <v>0</v>
      </c>
      <c r="P259" s="176"/>
    </row>
    <row r="260" spans="1:16" s="12" customFormat="1" ht="36.75" customHeight="1" x14ac:dyDescent="0.25">
      <c r="A260" s="168"/>
      <c r="B260" s="171"/>
      <c r="C260" s="43" t="s">
        <v>5</v>
      </c>
      <c r="D260" s="5">
        <f t="shared" si="104"/>
        <v>0</v>
      </c>
      <c r="E260" s="5">
        <v>0</v>
      </c>
      <c r="F260" s="5">
        <v>0</v>
      </c>
      <c r="G260" s="5">
        <v>0</v>
      </c>
      <c r="H260" s="5">
        <v>0</v>
      </c>
      <c r="I260" s="5">
        <v>0</v>
      </c>
      <c r="J260" s="5">
        <v>0</v>
      </c>
      <c r="K260" s="5">
        <v>0</v>
      </c>
      <c r="L260" s="5">
        <v>0</v>
      </c>
      <c r="M260" s="5">
        <v>0</v>
      </c>
      <c r="N260" s="5">
        <v>0</v>
      </c>
      <c r="O260" s="5">
        <v>0</v>
      </c>
      <c r="P260" s="176"/>
    </row>
    <row r="261" spans="1:16" s="12" customFormat="1" ht="21" customHeight="1" x14ac:dyDescent="0.25">
      <c r="A261" s="168"/>
      <c r="B261" s="171"/>
      <c r="C261" s="43" t="s">
        <v>6</v>
      </c>
      <c r="D261" s="5">
        <f t="shared" si="104"/>
        <v>0</v>
      </c>
      <c r="E261" s="5">
        <v>0</v>
      </c>
      <c r="F261" s="5">
        <v>0</v>
      </c>
      <c r="G261" s="5">
        <v>0</v>
      </c>
      <c r="H261" s="5">
        <v>0</v>
      </c>
      <c r="I261" s="5">
        <v>0</v>
      </c>
      <c r="J261" s="5">
        <v>0</v>
      </c>
      <c r="K261" s="5">
        <v>0</v>
      </c>
      <c r="L261" s="5">
        <v>0</v>
      </c>
      <c r="M261" s="5">
        <v>0</v>
      </c>
      <c r="N261" s="5">
        <v>0</v>
      </c>
      <c r="O261" s="5">
        <v>0</v>
      </c>
      <c r="P261" s="176"/>
    </row>
    <row r="262" spans="1:16" s="12" customFormat="1" ht="21" customHeight="1" x14ac:dyDescent="0.25">
      <c r="A262" s="168"/>
      <c r="B262" s="171"/>
      <c r="C262" s="43" t="s">
        <v>20</v>
      </c>
      <c r="D262" s="5">
        <f t="shared" si="104"/>
        <v>19141.09</v>
      </c>
      <c r="E262" s="5">
        <v>0</v>
      </c>
      <c r="F262" s="5">
        <v>0</v>
      </c>
      <c r="G262" s="5">
        <v>0</v>
      </c>
      <c r="H262" s="5">
        <v>0</v>
      </c>
      <c r="I262" s="5">
        <v>11283.57</v>
      </c>
      <c r="J262" s="5">
        <v>7857.52</v>
      </c>
      <c r="K262" s="5">
        <v>0</v>
      </c>
      <c r="L262" s="5">
        <v>0</v>
      </c>
      <c r="M262" s="5">
        <v>0</v>
      </c>
      <c r="N262" s="5">
        <v>0</v>
      </c>
      <c r="O262" s="5">
        <v>0</v>
      </c>
      <c r="P262" s="176"/>
    </row>
    <row r="263" spans="1:16" s="12" customFormat="1" ht="21" customHeight="1" x14ac:dyDescent="0.25">
      <c r="A263" s="169"/>
      <c r="B263" s="172"/>
      <c r="C263" s="43" t="s">
        <v>22</v>
      </c>
      <c r="D263" s="5">
        <f t="shared" si="104"/>
        <v>0</v>
      </c>
      <c r="E263" s="5">
        <v>0</v>
      </c>
      <c r="F263" s="5">
        <v>0</v>
      </c>
      <c r="G263" s="5">
        <v>0</v>
      </c>
      <c r="H263" s="5">
        <v>0</v>
      </c>
      <c r="I263" s="5">
        <v>0</v>
      </c>
      <c r="J263" s="5">
        <v>0</v>
      </c>
      <c r="K263" s="5">
        <v>0</v>
      </c>
      <c r="L263" s="5">
        <v>0</v>
      </c>
      <c r="M263" s="5">
        <v>0</v>
      </c>
      <c r="N263" s="5">
        <v>0</v>
      </c>
      <c r="O263" s="5">
        <v>0</v>
      </c>
      <c r="P263" s="176"/>
    </row>
    <row r="264" spans="1:16" s="12" customFormat="1" ht="21" customHeight="1" x14ac:dyDescent="0.25">
      <c r="A264" s="167" t="s">
        <v>131</v>
      </c>
      <c r="B264" s="170" t="s">
        <v>126</v>
      </c>
      <c r="C264" s="43" t="s">
        <v>4</v>
      </c>
      <c r="D264" s="5">
        <f t="shared" ref="D264:D288" si="112">E264+F264+G264+H264+I264+J264+K264+L264+M264+N264+O264</f>
        <v>26489.289999999997</v>
      </c>
      <c r="E264" s="5">
        <v>0</v>
      </c>
      <c r="F264" s="5">
        <v>0</v>
      </c>
      <c r="G264" s="5">
        <v>0</v>
      </c>
      <c r="H264" s="5">
        <v>0</v>
      </c>
      <c r="I264" s="5">
        <v>0</v>
      </c>
      <c r="J264" s="5">
        <f>J265+J266+J267+J268</f>
        <v>51.03</v>
      </c>
      <c r="K264" s="5">
        <f>K265+K266+K267+K268</f>
        <v>26438.26</v>
      </c>
      <c r="L264" s="5">
        <v>0</v>
      </c>
      <c r="M264" s="5">
        <v>0</v>
      </c>
      <c r="N264" s="5">
        <v>0</v>
      </c>
      <c r="O264" s="5">
        <v>0</v>
      </c>
      <c r="P264" s="176"/>
    </row>
    <row r="265" spans="1:16" s="12" customFormat="1" ht="38.25" customHeight="1" x14ac:dyDescent="0.25">
      <c r="A265" s="168"/>
      <c r="B265" s="171"/>
      <c r="C265" s="43" t="s">
        <v>5</v>
      </c>
      <c r="D265" s="5">
        <f t="shared" si="112"/>
        <v>0</v>
      </c>
      <c r="E265" s="5">
        <v>0</v>
      </c>
      <c r="F265" s="5">
        <v>0</v>
      </c>
      <c r="G265" s="5">
        <v>0</v>
      </c>
      <c r="H265" s="5">
        <v>0</v>
      </c>
      <c r="I265" s="5">
        <v>0</v>
      </c>
      <c r="J265" s="5">
        <v>0</v>
      </c>
      <c r="K265" s="5">
        <v>0</v>
      </c>
      <c r="L265" s="5">
        <v>0</v>
      </c>
      <c r="M265" s="5">
        <v>0</v>
      </c>
      <c r="N265" s="5">
        <v>0</v>
      </c>
      <c r="O265" s="5">
        <v>0</v>
      </c>
      <c r="P265" s="176"/>
    </row>
    <row r="266" spans="1:16" s="12" customFormat="1" ht="21" customHeight="1" x14ac:dyDescent="0.25">
      <c r="A266" s="168"/>
      <c r="B266" s="171"/>
      <c r="C266" s="43" t="s">
        <v>6</v>
      </c>
      <c r="D266" s="5">
        <f t="shared" si="112"/>
        <v>0</v>
      </c>
      <c r="E266" s="5">
        <v>0</v>
      </c>
      <c r="F266" s="5">
        <v>0</v>
      </c>
      <c r="G266" s="5">
        <v>0</v>
      </c>
      <c r="H266" s="5">
        <v>0</v>
      </c>
      <c r="I266" s="5">
        <v>0</v>
      </c>
      <c r="J266" s="5">
        <v>0</v>
      </c>
      <c r="K266" s="5">
        <v>0</v>
      </c>
      <c r="L266" s="5">
        <v>0</v>
      </c>
      <c r="M266" s="5">
        <v>0</v>
      </c>
      <c r="N266" s="5">
        <v>0</v>
      </c>
      <c r="O266" s="5">
        <v>0</v>
      </c>
      <c r="P266" s="176"/>
    </row>
    <row r="267" spans="1:16" s="12" customFormat="1" ht="21" customHeight="1" x14ac:dyDescent="0.25">
      <c r="A267" s="168"/>
      <c r="B267" s="171"/>
      <c r="C267" s="43" t="s">
        <v>7</v>
      </c>
      <c r="D267" s="5">
        <f t="shared" si="112"/>
        <v>26489.289999999997</v>
      </c>
      <c r="E267" s="5">
        <v>0</v>
      </c>
      <c r="F267" s="5">
        <v>0</v>
      </c>
      <c r="G267" s="5">
        <v>0</v>
      </c>
      <c r="H267" s="5">
        <v>0</v>
      </c>
      <c r="I267" s="5">
        <v>0</v>
      </c>
      <c r="J267" s="5">
        <v>51.03</v>
      </c>
      <c r="K267" s="5">
        <v>26438.26</v>
      </c>
      <c r="L267" s="5">
        <v>0</v>
      </c>
      <c r="M267" s="5">
        <v>0</v>
      </c>
      <c r="N267" s="5">
        <v>0</v>
      </c>
      <c r="O267" s="5">
        <v>0</v>
      </c>
      <c r="P267" s="176"/>
    </row>
    <row r="268" spans="1:16" s="12" customFormat="1" ht="21" customHeight="1" x14ac:dyDescent="0.25">
      <c r="A268" s="169"/>
      <c r="B268" s="172"/>
      <c r="C268" s="43" t="s">
        <v>8</v>
      </c>
      <c r="D268" s="5">
        <f t="shared" si="112"/>
        <v>0</v>
      </c>
      <c r="E268" s="5">
        <v>0</v>
      </c>
      <c r="F268" s="5">
        <v>0</v>
      </c>
      <c r="G268" s="5">
        <v>0</v>
      </c>
      <c r="H268" s="5">
        <v>0</v>
      </c>
      <c r="I268" s="5">
        <v>0</v>
      </c>
      <c r="J268" s="5">
        <v>0</v>
      </c>
      <c r="K268" s="5">
        <v>0</v>
      </c>
      <c r="L268" s="5">
        <v>0</v>
      </c>
      <c r="M268" s="5">
        <v>0</v>
      </c>
      <c r="N268" s="5">
        <v>0</v>
      </c>
      <c r="O268" s="5">
        <v>0</v>
      </c>
      <c r="P268" s="176"/>
    </row>
    <row r="269" spans="1:16" s="12" customFormat="1" ht="21" customHeight="1" x14ac:dyDescent="0.25">
      <c r="A269" s="167" t="s">
        <v>132</v>
      </c>
      <c r="B269" s="170" t="s">
        <v>125</v>
      </c>
      <c r="C269" s="43" t="s">
        <v>4</v>
      </c>
      <c r="D269" s="5">
        <f t="shared" si="112"/>
        <v>101.64400000000001</v>
      </c>
      <c r="E269" s="5">
        <v>0</v>
      </c>
      <c r="F269" s="5">
        <v>0</v>
      </c>
      <c r="G269" s="5">
        <v>0</v>
      </c>
      <c r="H269" s="5">
        <v>0</v>
      </c>
      <c r="I269" s="5">
        <v>0</v>
      </c>
      <c r="J269" s="5">
        <f>J270+J271+J272+J273</f>
        <v>101.64400000000001</v>
      </c>
      <c r="K269" s="5">
        <f>K270+K271+K272+K273</f>
        <v>0</v>
      </c>
      <c r="L269" s="5">
        <f>L272</f>
        <v>0</v>
      </c>
      <c r="M269" s="5">
        <v>0</v>
      </c>
      <c r="N269" s="5">
        <v>0</v>
      </c>
      <c r="O269" s="5">
        <v>0</v>
      </c>
      <c r="P269" s="176"/>
    </row>
    <row r="270" spans="1:16" s="12" customFormat="1" ht="34.5" customHeight="1" x14ac:dyDescent="0.25">
      <c r="A270" s="168"/>
      <c r="B270" s="171"/>
      <c r="C270" s="43" t="s">
        <v>5</v>
      </c>
      <c r="D270" s="5">
        <f t="shared" si="112"/>
        <v>0</v>
      </c>
      <c r="E270" s="5">
        <v>0</v>
      </c>
      <c r="F270" s="5">
        <v>0</v>
      </c>
      <c r="G270" s="5">
        <v>0</v>
      </c>
      <c r="H270" s="5">
        <v>0</v>
      </c>
      <c r="I270" s="5">
        <v>0</v>
      </c>
      <c r="J270" s="5">
        <v>0</v>
      </c>
      <c r="K270" s="5">
        <v>0</v>
      </c>
      <c r="L270" s="5">
        <v>0</v>
      </c>
      <c r="M270" s="5">
        <v>0</v>
      </c>
      <c r="N270" s="5">
        <v>0</v>
      </c>
      <c r="O270" s="5">
        <v>0</v>
      </c>
      <c r="P270" s="176"/>
    </row>
    <row r="271" spans="1:16" s="12" customFormat="1" ht="21" customHeight="1" x14ac:dyDescent="0.25">
      <c r="A271" s="168"/>
      <c r="B271" s="171"/>
      <c r="C271" s="43" t="s">
        <v>6</v>
      </c>
      <c r="D271" s="5">
        <f t="shared" si="112"/>
        <v>0</v>
      </c>
      <c r="E271" s="5">
        <v>0</v>
      </c>
      <c r="F271" s="5">
        <v>0</v>
      </c>
      <c r="G271" s="5">
        <v>0</v>
      </c>
      <c r="H271" s="5">
        <v>0</v>
      </c>
      <c r="I271" s="5">
        <v>0</v>
      </c>
      <c r="J271" s="5">
        <v>0</v>
      </c>
      <c r="K271" s="5">
        <v>0</v>
      </c>
      <c r="L271" s="5">
        <v>0</v>
      </c>
      <c r="M271" s="5">
        <v>0</v>
      </c>
      <c r="N271" s="5">
        <v>0</v>
      </c>
      <c r="O271" s="5">
        <v>0</v>
      </c>
      <c r="P271" s="176"/>
    </row>
    <row r="272" spans="1:16" s="12" customFormat="1" ht="21" customHeight="1" x14ac:dyDescent="0.25">
      <c r="A272" s="168"/>
      <c r="B272" s="171"/>
      <c r="C272" s="43" t="s">
        <v>7</v>
      </c>
      <c r="D272" s="5">
        <f t="shared" si="112"/>
        <v>101.64400000000001</v>
      </c>
      <c r="E272" s="5">
        <v>0</v>
      </c>
      <c r="F272" s="5">
        <v>0</v>
      </c>
      <c r="G272" s="5">
        <v>0</v>
      </c>
      <c r="H272" s="5">
        <v>0</v>
      </c>
      <c r="I272" s="5">
        <v>0</v>
      </c>
      <c r="J272" s="5">
        <v>101.64400000000001</v>
      </c>
      <c r="K272" s="5">
        <v>0</v>
      </c>
      <c r="L272" s="5">
        <v>0</v>
      </c>
      <c r="M272" s="5">
        <v>0</v>
      </c>
      <c r="N272" s="5">
        <v>0</v>
      </c>
      <c r="O272" s="5">
        <v>0</v>
      </c>
      <c r="P272" s="176"/>
    </row>
    <row r="273" spans="1:16" s="12" customFormat="1" ht="21" customHeight="1" x14ac:dyDescent="0.25">
      <c r="A273" s="169"/>
      <c r="B273" s="172"/>
      <c r="C273" s="43" t="s">
        <v>8</v>
      </c>
      <c r="D273" s="5">
        <f t="shared" si="112"/>
        <v>0</v>
      </c>
      <c r="E273" s="5">
        <v>0</v>
      </c>
      <c r="F273" s="5">
        <v>0</v>
      </c>
      <c r="G273" s="5">
        <v>0</v>
      </c>
      <c r="H273" s="5">
        <v>0</v>
      </c>
      <c r="I273" s="5">
        <v>0</v>
      </c>
      <c r="J273" s="5">
        <v>0</v>
      </c>
      <c r="K273" s="5">
        <v>0</v>
      </c>
      <c r="L273" s="5">
        <v>0</v>
      </c>
      <c r="M273" s="5">
        <v>0</v>
      </c>
      <c r="N273" s="5">
        <v>0</v>
      </c>
      <c r="O273" s="5">
        <v>0</v>
      </c>
      <c r="P273" s="176"/>
    </row>
    <row r="274" spans="1:16" s="12" customFormat="1" ht="21" customHeight="1" x14ac:dyDescent="0.25">
      <c r="A274" s="167" t="s">
        <v>226</v>
      </c>
      <c r="B274" s="170" t="s">
        <v>295</v>
      </c>
      <c r="C274" s="43" t="s">
        <v>4</v>
      </c>
      <c r="D274" s="5">
        <f t="shared" si="112"/>
        <v>33609.599999999999</v>
      </c>
      <c r="E274" s="5">
        <v>0</v>
      </c>
      <c r="F274" s="5">
        <v>0</v>
      </c>
      <c r="G274" s="5">
        <v>0</v>
      </c>
      <c r="H274" s="5">
        <v>0</v>
      </c>
      <c r="I274" s="5">
        <v>0</v>
      </c>
      <c r="J274" s="5">
        <f>J275+J276+J277+J278</f>
        <v>0</v>
      </c>
      <c r="K274" s="5">
        <f>K275+K276+K277+K278</f>
        <v>817.5</v>
      </c>
      <c r="L274" s="5">
        <f>L275+L276+L277+L278</f>
        <v>32792.1</v>
      </c>
      <c r="M274" s="5">
        <v>0</v>
      </c>
      <c r="N274" s="5">
        <v>0</v>
      </c>
      <c r="O274" s="5">
        <v>0</v>
      </c>
      <c r="P274" s="176"/>
    </row>
    <row r="275" spans="1:16" s="12" customFormat="1" ht="39" customHeight="1" x14ac:dyDescent="0.25">
      <c r="A275" s="168"/>
      <c r="B275" s="171"/>
      <c r="C275" s="43" t="s">
        <v>5</v>
      </c>
      <c r="D275" s="5">
        <f t="shared" si="112"/>
        <v>0</v>
      </c>
      <c r="E275" s="5">
        <v>0</v>
      </c>
      <c r="F275" s="5">
        <v>0</v>
      </c>
      <c r="G275" s="5">
        <v>0</v>
      </c>
      <c r="H275" s="5">
        <v>0</v>
      </c>
      <c r="I275" s="5">
        <v>0</v>
      </c>
      <c r="J275" s="5">
        <v>0</v>
      </c>
      <c r="K275" s="5">
        <v>0</v>
      </c>
      <c r="L275" s="5">
        <v>0</v>
      </c>
      <c r="M275" s="5">
        <v>0</v>
      </c>
      <c r="N275" s="5">
        <v>0</v>
      </c>
      <c r="O275" s="5">
        <v>0</v>
      </c>
      <c r="P275" s="176"/>
    </row>
    <row r="276" spans="1:16" s="12" customFormat="1" ht="21" customHeight="1" x14ac:dyDescent="0.25">
      <c r="A276" s="168"/>
      <c r="B276" s="171"/>
      <c r="C276" s="43" t="s">
        <v>6</v>
      </c>
      <c r="D276" s="5">
        <f t="shared" si="112"/>
        <v>0</v>
      </c>
      <c r="E276" s="5">
        <v>0</v>
      </c>
      <c r="F276" s="5">
        <v>0</v>
      </c>
      <c r="G276" s="5">
        <v>0</v>
      </c>
      <c r="H276" s="5">
        <v>0</v>
      </c>
      <c r="I276" s="5">
        <v>0</v>
      </c>
      <c r="J276" s="5">
        <v>0</v>
      </c>
      <c r="K276" s="5">
        <v>0</v>
      </c>
      <c r="L276" s="5">
        <v>0</v>
      </c>
      <c r="M276" s="5">
        <v>0</v>
      </c>
      <c r="N276" s="5">
        <v>0</v>
      </c>
      <c r="O276" s="5">
        <v>0</v>
      </c>
      <c r="P276" s="176"/>
    </row>
    <row r="277" spans="1:16" s="12" customFormat="1" ht="21" customHeight="1" x14ac:dyDescent="0.25">
      <c r="A277" s="168"/>
      <c r="B277" s="171"/>
      <c r="C277" s="43" t="s">
        <v>7</v>
      </c>
      <c r="D277" s="5">
        <f t="shared" si="112"/>
        <v>49210.2</v>
      </c>
      <c r="E277" s="5">
        <v>0</v>
      </c>
      <c r="F277" s="5">
        <v>0</v>
      </c>
      <c r="G277" s="5">
        <v>0</v>
      </c>
      <c r="H277" s="5">
        <v>0</v>
      </c>
      <c r="I277" s="5">
        <v>0</v>
      </c>
      <c r="J277" s="5">
        <v>0</v>
      </c>
      <c r="K277" s="5">
        <v>817.5</v>
      </c>
      <c r="L277" s="5">
        <v>32792.1</v>
      </c>
      <c r="M277" s="5">
        <v>15600.6</v>
      </c>
      <c r="N277" s="5">
        <v>0</v>
      </c>
      <c r="O277" s="5">
        <v>0</v>
      </c>
      <c r="P277" s="176"/>
    </row>
    <row r="278" spans="1:16" s="12" customFormat="1" ht="21" customHeight="1" x14ac:dyDescent="0.25">
      <c r="A278" s="169"/>
      <c r="B278" s="172"/>
      <c r="C278" s="43" t="s">
        <v>8</v>
      </c>
      <c r="D278" s="5">
        <f t="shared" si="112"/>
        <v>0</v>
      </c>
      <c r="E278" s="5">
        <v>0</v>
      </c>
      <c r="F278" s="5">
        <v>0</v>
      </c>
      <c r="G278" s="5">
        <v>0</v>
      </c>
      <c r="H278" s="5">
        <v>0</v>
      </c>
      <c r="I278" s="5">
        <v>0</v>
      </c>
      <c r="J278" s="5">
        <v>0</v>
      </c>
      <c r="K278" s="5">
        <v>0</v>
      </c>
      <c r="L278" s="5">
        <v>0</v>
      </c>
      <c r="M278" s="5">
        <v>0</v>
      </c>
      <c r="N278" s="5">
        <v>0</v>
      </c>
      <c r="O278" s="5">
        <v>0</v>
      </c>
      <c r="P278" s="176"/>
    </row>
    <row r="279" spans="1:16" s="12" customFormat="1" ht="21" customHeight="1" x14ac:dyDescent="0.25">
      <c r="A279" s="167" t="s">
        <v>227</v>
      </c>
      <c r="B279" s="170" t="s">
        <v>220</v>
      </c>
      <c r="C279" s="43" t="s">
        <v>4</v>
      </c>
      <c r="D279" s="5">
        <f t="shared" si="112"/>
        <v>132.88</v>
      </c>
      <c r="E279" s="5">
        <v>0</v>
      </c>
      <c r="F279" s="5">
        <v>0</v>
      </c>
      <c r="G279" s="5">
        <v>0</v>
      </c>
      <c r="H279" s="5">
        <v>0</v>
      </c>
      <c r="I279" s="5">
        <v>0</v>
      </c>
      <c r="J279" s="5">
        <v>0</v>
      </c>
      <c r="K279" s="5">
        <f>K280+K281+K282+K283</f>
        <v>132.88</v>
      </c>
      <c r="L279" s="5">
        <v>0</v>
      </c>
      <c r="M279" s="5">
        <v>0</v>
      </c>
      <c r="N279" s="5">
        <v>0</v>
      </c>
      <c r="O279" s="5">
        <v>0</v>
      </c>
      <c r="P279" s="176"/>
    </row>
    <row r="280" spans="1:16" s="12" customFormat="1" ht="30" customHeight="1" x14ac:dyDescent="0.25">
      <c r="A280" s="168"/>
      <c r="B280" s="171"/>
      <c r="C280" s="43" t="s">
        <v>5</v>
      </c>
      <c r="D280" s="5">
        <f t="shared" si="112"/>
        <v>0</v>
      </c>
      <c r="E280" s="5">
        <v>0</v>
      </c>
      <c r="F280" s="5">
        <v>0</v>
      </c>
      <c r="G280" s="5">
        <v>0</v>
      </c>
      <c r="H280" s="5">
        <v>0</v>
      </c>
      <c r="I280" s="5">
        <v>0</v>
      </c>
      <c r="J280" s="5">
        <v>0</v>
      </c>
      <c r="K280" s="5">
        <v>0</v>
      </c>
      <c r="L280" s="5">
        <v>0</v>
      </c>
      <c r="M280" s="5">
        <v>0</v>
      </c>
      <c r="N280" s="5">
        <v>0</v>
      </c>
      <c r="O280" s="5">
        <v>0</v>
      </c>
      <c r="P280" s="176"/>
    </row>
    <row r="281" spans="1:16" s="12" customFormat="1" ht="21" customHeight="1" x14ac:dyDescent="0.25">
      <c r="A281" s="168"/>
      <c r="B281" s="171"/>
      <c r="C281" s="43" t="s">
        <v>6</v>
      </c>
      <c r="D281" s="5">
        <f t="shared" si="112"/>
        <v>0</v>
      </c>
      <c r="E281" s="5">
        <v>0</v>
      </c>
      <c r="F281" s="5">
        <v>0</v>
      </c>
      <c r="G281" s="5">
        <v>0</v>
      </c>
      <c r="H281" s="5">
        <v>0</v>
      </c>
      <c r="I281" s="5">
        <v>0</v>
      </c>
      <c r="J281" s="5">
        <v>0</v>
      </c>
      <c r="K281" s="5">
        <v>0</v>
      </c>
      <c r="L281" s="5">
        <v>0</v>
      </c>
      <c r="M281" s="5">
        <v>0</v>
      </c>
      <c r="N281" s="5">
        <v>0</v>
      </c>
      <c r="O281" s="5">
        <v>0</v>
      </c>
      <c r="P281" s="176"/>
    </row>
    <row r="282" spans="1:16" s="12" customFormat="1" ht="21" customHeight="1" x14ac:dyDescent="0.25">
      <c r="A282" s="168"/>
      <c r="B282" s="171"/>
      <c r="C282" s="43" t="s">
        <v>7</v>
      </c>
      <c r="D282" s="5">
        <f t="shared" si="112"/>
        <v>132.88</v>
      </c>
      <c r="E282" s="5">
        <v>0</v>
      </c>
      <c r="F282" s="5">
        <v>0</v>
      </c>
      <c r="G282" s="5">
        <v>0</v>
      </c>
      <c r="H282" s="5">
        <v>0</v>
      </c>
      <c r="I282" s="5">
        <v>0</v>
      </c>
      <c r="J282" s="5">
        <v>0</v>
      </c>
      <c r="K282" s="5">
        <v>132.88</v>
      </c>
      <c r="L282" s="5">
        <v>0</v>
      </c>
      <c r="M282" s="5">
        <v>0</v>
      </c>
      <c r="N282" s="5">
        <v>0</v>
      </c>
      <c r="O282" s="5">
        <v>0</v>
      </c>
      <c r="P282" s="176"/>
    </row>
    <row r="283" spans="1:16" s="12" customFormat="1" ht="21" customHeight="1" x14ac:dyDescent="0.25">
      <c r="A283" s="169"/>
      <c r="B283" s="172"/>
      <c r="C283" s="43" t="s">
        <v>8</v>
      </c>
      <c r="D283" s="5">
        <f t="shared" si="112"/>
        <v>0</v>
      </c>
      <c r="E283" s="5">
        <v>0</v>
      </c>
      <c r="F283" s="5">
        <v>0</v>
      </c>
      <c r="G283" s="5">
        <v>0</v>
      </c>
      <c r="H283" s="5">
        <v>0</v>
      </c>
      <c r="I283" s="5">
        <v>0</v>
      </c>
      <c r="J283" s="5">
        <v>0</v>
      </c>
      <c r="K283" s="5">
        <v>0</v>
      </c>
      <c r="L283" s="5">
        <v>0</v>
      </c>
      <c r="M283" s="5">
        <v>0</v>
      </c>
      <c r="N283" s="5">
        <v>0</v>
      </c>
      <c r="O283" s="5">
        <v>0</v>
      </c>
      <c r="P283" s="176"/>
    </row>
    <row r="284" spans="1:16" s="12" customFormat="1" ht="21" customHeight="1" x14ac:dyDescent="0.25">
      <c r="A284" s="167" t="s">
        <v>230</v>
      </c>
      <c r="B284" s="170" t="s">
        <v>222</v>
      </c>
      <c r="C284" s="43" t="s">
        <v>4</v>
      </c>
      <c r="D284" s="5">
        <f t="shared" si="112"/>
        <v>887.07</v>
      </c>
      <c r="E284" s="5">
        <v>0</v>
      </c>
      <c r="F284" s="5">
        <v>0</v>
      </c>
      <c r="G284" s="5">
        <v>0</v>
      </c>
      <c r="H284" s="5">
        <v>0</v>
      </c>
      <c r="I284" s="5">
        <v>0</v>
      </c>
      <c r="J284" s="5">
        <v>0</v>
      </c>
      <c r="K284" s="5">
        <f>K285+K286+K287+K288</f>
        <v>887.07</v>
      </c>
      <c r="L284" s="5">
        <v>0</v>
      </c>
      <c r="M284" s="5">
        <v>0</v>
      </c>
      <c r="N284" s="5">
        <f>N285+N286+N287+N288</f>
        <v>0</v>
      </c>
      <c r="O284" s="5">
        <v>0</v>
      </c>
      <c r="P284" s="176"/>
    </row>
    <row r="285" spans="1:16" s="12" customFormat="1" ht="31.5" customHeight="1" x14ac:dyDescent="0.25">
      <c r="A285" s="168"/>
      <c r="B285" s="171"/>
      <c r="C285" s="43" t="s">
        <v>5</v>
      </c>
      <c r="D285" s="5">
        <f t="shared" si="112"/>
        <v>0</v>
      </c>
      <c r="E285" s="5">
        <v>0</v>
      </c>
      <c r="F285" s="5">
        <v>0</v>
      </c>
      <c r="G285" s="5">
        <v>0</v>
      </c>
      <c r="H285" s="5">
        <v>0</v>
      </c>
      <c r="I285" s="5">
        <v>0</v>
      </c>
      <c r="J285" s="5">
        <v>0</v>
      </c>
      <c r="K285" s="5">
        <v>0</v>
      </c>
      <c r="L285" s="5">
        <v>0</v>
      </c>
      <c r="M285" s="5">
        <v>0</v>
      </c>
      <c r="N285" s="5">
        <v>0</v>
      </c>
      <c r="O285" s="5">
        <v>0</v>
      </c>
      <c r="P285" s="176"/>
    </row>
    <row r="286" spans="1:16" s="12" customFormat="1" ht="21" customHeight="1" x14ac:dyDescent="0.25">
      <c r="A286" s="168"/>
      <c r="B286" s="171"/>
      <c r="C286" s="43" t="s">
        <v>6</v>
      </c>
      <c r="D286" s="5">
        <f t="shared" si="112"/>
        <v>0</v>
      </c>
      <c r="E286" s="5">
        <v>0</v>
      </c>
      <c r="F286" s="5">
        <v>0</v>
      </c>
      <c r="G286" s="5">
        <v>0</v>
      </c>
      <c r="H286" s="5">
        <v>0</v>
      </c>
      <c r="I286" s="5">
        <v>0</v>
      </c>
      <c r="J286" s="5">
        <v>0</v>
      </c>
      <c r="K286" s="5">
        <v>0</v>
      </c>
      <c r="L286" s="5">
        <v>0</v>
      </c>
      <c r="M286" s="5">
        <v>0</v>
      </c>
      <c r="N286" s="5">
        <v>0</v>
      </c>
      <c r="O286" s="5">
        <v>0</v>
      </c>
      <c r="P286" s="176"/>
    </row>
    <row r="287" spans="1:16" s="12" customFormat="1" ht="21" customHeight="1" x14ac:dyDescent="0.25">
      <c r="A287" s="168"/>
      <c r="B287" s="171"/>
      <c r="C287" s="43" t="s">
        <v>7</v>
      </c>
      <c r="D287" s="5">
        <f t="shared" si="112"/>
        <v>887.07</v>
      </c>
      <c r="E287" s="5">
        <v>0</v>
      </c>
      <c r="F287" s="5">
        <v>0</v>
      </c>
      <c r="G287" s="5">
        <v>0</v>
      </c>
      <c r="H287" s="5">
        <v>0</v>
      </c>
      <c r="I287" s="5">
        <v>0</v>
      </c>
      <c r="J287" s="5">
        <v>0</v>
      </c>
      <c r="K287" s="5">
        <v>887.07</v>
      </c>
      <c r="L287" s="5">
        <v>0</v>
      </c>
      <c r="M287" s="5">
        <v>0</v>
      </c>
      <c r="N287" s="5">
        <v>0</v>
      </c>
      <c r="O287" s="5">
        <v>0</v>
      </c>
      <c r="P287" s="176"/>
    </row>
    <row r="288" spans="1:16" s="12" customFormat="1" ht="21" customHeight="1" x14ac:dyDescent="0.25">
      <c r="A288" s="169"/>
      <c r="B288" s="172"/>
      <c r="C288" s="43" t="s">
        <v>8</v>
      </c>
      <c r="D288" s="5">
        <f t="shared" si="112"/>
        <v>0</v>
      </c>
      <c r="E288" s="5">
        <v>0</v>
      </c>
      <c r="F288" s="5">
        <v>0</v>
      </c>
      <c r="G288" s="5">
        <v>0</v>
      </c>
      <c r="H288" s="5">
        <v>0</v>
      </c>
      <c r="I288" s="5">
        <v>0</v>
      </c>
      <c r="J288" s="5">
        <v>0</v>
      </c>
      <c r="K288" s="5">
        <v>0</v>
      </c>
      <c r="L288" s="5">
        <v>0</v>
      </c>
      <c r="M288" s="5">
        <v>0</v>
      </c>
      <c r="N288" s="5">
        <v>0</v>
      </c>
      <c r="O288" s="5">
        <v>0</v>
      </c>
      <c r="P288" s="176"/>
    </row>
    <row r="289" spans="1:16" s="13" customFormat="1" ht="21" customHeight="1" x14ac:dyDescent="0.25">
      <c r="A289" s="161" t="s">
        <v>244</v>
      </c>
      <c r="B289" s="164" t="s">
        <v>255</v>
      </c>
      <c r="C289" s="44" t="s">
        <v>4</v>
      </c>
      <c r="D289" s="4">
        <f>E289+F289+G289+H289+I289+J289+K289+L289+M289+N289+O289</f>
        <v>25000</v>
      </c>
      <c r="E289" s="4">
        <f>E290+E291+E292+E293</f>
        <v>0</v>
      </c>
      <c r="F289" s="4">
        <f t="shared" ref="F289:J289" si="113">F290+F291+F292+F293</f>
        <v>0</v>
      </c>
      <c r="G289" s="4">
        <f t="shared" si="113"/>
        <v>0</v>
      </c>
      <c r="H289" s="4">
        <f t="shared" si="113"/>
        <v>0</v>
      </c>
      <c r="I289" s="4">
        <f t="shared" si="113"/>
        <v>0</v>
      </c>
      <c r="J289" s="4">
        <f t="shared" si="113"/>
        <v>0</v>
      </c>
      <c r="K289" s="4">
        <f>K290+K291+K292+K293</f>
        <v>10000</v>
      </c>
      <c r="L289" s="4">
        <f t="shared" ref="L289:O289" si="114">L290+L291+L292+L293</f>
        <v>10000</v>
      </c>
      <c r="M289" s="4">
        <f>M290+M291+M292+M293</f>
        <v>5000</v>
      </c>
      <c r="N289" s="4">
        <f t="shared" si="114"/>
        <v>0</v>
      </c>
      <c r="O289" s="4">
        <f t="shared" si="114"/>
        <v>0</v>
      </c>
      <c r="P289" s="176"/>
    </row>
    <row r="290" spans="1:16" s="13" customFormat="1" ht="36.75" customHeight="1" x14ac:dyDescent="0.25">
      <c r="A290" s="162"/>
      <c r="B290" s="165"/>
      <c r="C290" s="44" t="s">
        <v>5</v>
      </c>
      <c r="D290" s="4">
        <f t="shared" ref="D290:D293" si="115">E290+F290+G290+H290+I290+J290+K290+L290+M290+N290+O290</f>
        <v>10000</v>
      </c>
      <c r="E290" s="4">
        <v>0</v>
      </c>
      <c r="F290" s="4">
        <v>0</v>
      </c>
      <c r="G290" s="4">
        <v>0</v>
      </c>
      <c r="H290" s="4">
        <v>0</v>
      </c>
      <c r="I290" s="4">
        <v>0</v>
      </c>
      <c r="J290" s="4">
        <v>0</v>
      </c>
      <c r="K290" s="4">
        <f>K295+K300</f>
        <v>0</v>
      </c>
      <c r="L290" s="4">
        <f t="shared" ref="L290:O290" si="116">L295+L300</f>
        <v>10000</v>
      </c>
      <c r="M290" s="4">
        <f t="shared" si="116"/>
        <v>0</v>
      </c>
      <c r="N290" s="4">
        <f t="shared" si="116"/>
        <v>0</v>
      </c>
      <c r="O290" s="4">
        <f t="shared" si="116"/>
        <v>0</v>
      </c>
      <c r="P290" s="176"/>
    </row>
    <row r="291" spans="1:16" s="13" customFormat="1" ht="21" customHeight="1" x14ac:dyDescent="0.25">
      <c r="A291" s="162"/>
      <c r="B291" s="165"/>
      <c r="C291" s="44" t="s">
        <v>6</v>
      </c>
      <c r="D291" s="4">
        <f t="shared" si="115"/>
        <v>15000</v>
      </c>
      <c r="E291" s="4">
        <v>0</v>
      </c>
      <c r="F291" s="4">
        <v>0</v>
      </c>
      <c r="G291" s="4">
        <v>0</v>
      </c>
      <c r="H291" s="4">
        <v>0</v>
      </c>
      <c r="I291" s="4">
        <v>0</v>
      </c>
      <c r="J291" s="4">
        <v>0</v>
      </c>
      <c r="K291" s="4">
        <f>K296+K301</f>
        <v>10000</v>
      </c>
      <c r="L291" s="4">
        <f t="shared" ref="L291:O291" si="117">L296+L301</f>
        <v>0</v>
      </c>
      <c r="M291" s="4">
        <f>M296+M301+M306</f>
        <v>5000</v>
      </c>
      <c r="N291" s="4">
        <f t="shared" si="117"/>
        <v>0</v>
      </c>
      <c r="O291" s="4">
        <f t="shared" si="117"/>
        <v>0</v>
      </c>
      <c r="P291" s="176"/>
    </row>
    <row r="292" spans="1:16" s="13" customFormat="1" ht="21" customHeight="1" x14ac:dyDescent="0.25">
      <c r="A292" s="162"/>
      <c r="B292" s="165"/>
      <c r="C292" s="44" t="s">
        <v>7</v>
      </c>
      <c r="D292" s="4">
        <f t="shared" si="115"/>
        <v>0</v>
      </c>
      <c r="E292" s="4">
        <v>0</v>
      </c>
      <c r="F292" s="4">
        <v>0</v>
      </c>
      <c r="G292" s="4">
        <v>0</v>
      </c>
      <c r="H292" s="4">
        <v>0</v>
      </c>
      <c r="I292" s="4">
        <v>0</v>
      </c>
      <c r="J292" s="4">
        <v>0</v>
      </c>
      <c r="K292" s="4">
        <f>K297+K302</f>
        <v>0</v>
      </c>
      <c r="L292" s="4">
        <f t="shared" ref="L292:O292" si="118">L297+L302</f>
        <v>0</v>
      </c>
      <c r="M292" s="4">
        <f t="shared" si="118"/>
        <v>0</v>
      </c>
      <c r="N292" s="4">
        <f t="shared" si="118"/>
        <v>0</v>
      </c>
      <c r="O292" s="4">
        <f t="shared" si="118"/>
        <v>0</v>
      </c>
      <c r="P292" s="176"/>
    </row>
    <row r="293" spans="1:16" s="13" customFormat="1" ht="21" customHeight="1" x14ac:dyDescent="0.25">
      <c r="A293" s="163"/>
      <c r="B293" s="166"/>
      <c r="C293" s="44" t="s">
        <v>8</v>
      </c>
      <c r="D293" s="4">
        <f t="shared" si="115"/>
        <v>0</v>
      </c>
      <c r="E293" s="4">
        <v>0</v>
      </c>
      <c r="F293" s="4">
        <v>0</v>
      </c>
      <c r="G293" s="4">
        <v>0</v>
      </c>
      <c r="H293" s="4">
        <v>0</v>
      </c>
      <c r="I293" s="4">
        <v>0</v>
      </c>
      <c r="J293" s="4">
        <v>0</v>
      </c>
      <c r="K293" s="4">
        <f>K298+K303</f>
        <v>0</v>
      </c>
      <c r="L293" s="4">
        <f t="shared" ref="L293:O293" si="119">L298+L303</f>
        <v>0</v>
      </c>
      <c r="M293" s="4">
        <f t="shared" si="119"/>
        <v>0</v>
      </c>
      <c r="N293" s="4">
        <f t="shared" si="119"/>
        <v>0</v>
      </c>
      <c r="O293" s="4">
        <f t="shared" si="119"/>
        <v>0</v>
      </c>
      <c r="P293" s="176"/>
    </row>
    <row r="294" spans="1:16" s="12" customFormat="1" ht="21" customHeight="1" x14ac:dyDescent="0.25">
      <c r="A294" s="167" t="s">
        <v>245</v>
      </c>
      <c r="B294" s="170" t="s">
        <v>248</v>
      </c>
      <c r="C294" s="43" t="s">
        <v>4</v>
      </c>
      <c r="D294" s="5">
        <f>E294+F294+G294+H294+I294+J294+K294+L294+M294+N294+O294</f>
        <v>20000</v>
      </c>
      <c r="E294" s="5">
        <v>0</v>
      </c>
      <c r="F294" s="5">
        <v>0</v>
      </c>
      <c r="G294" s="5">
        <v>0</v>
      </c>
      <c r="H294" s="5">
        <v>0</v>
      </c>
      <c r="I294" s="5">
        <v>0</v>
      </c>
      <c r="J294" s="5">
        <v>0</v>
      </c>
      <c r="K294" s="5">
        <f>K295+K296+K297+K298</f>
        <v>10000</v>
      </c>
      <c r="L294" s="5">
        <f>L295+L296+L297+L298</f>
        <v>10000</v>
      </c>
      <c r="M294" s="5">
        <v>0</v>
      </c>
      <c r="N294" s="5">
        <v>0</v>
      </c>
      <c r="O294" s="5">
        <v>0</v>
      </c>
      <c r="P294" s="176"/>
    </row>
    <row r="295" spans="1:16" s="12" customFormat="1" ht="30.75" customHeight="1" x14ac:dyDescent="0.25">
      <c r="A295" s="168"/>
      <c r="B295" s="171"/>
      <c r="C295" s="43" t="s">
        <v>5</v>
      </c>
      <c r="D295" s="5">
        <f t="shared" ref="D295:D298" si="120">E295+F295+G295+H295+I295+J295+K295+L295+M295+N295+O295</f>
        <v>10000</v>
      </c>
      <c r="E295" s="5">
        <v>0</v>
      </c>
      <c r="F295" s="5">
        <v>0</v>
      </c>
      <c r="G295" s="5">
        <v>0</v>
      </c>
      <c r="H295" s="5">
        <v>0</v>
      </c>
      <c r="I295" s="5">
        <v>0</v>
      </c>
      <c r="J295" s="5">
        <v>0</v>
      </c>
      <c r="K295" s="5">
        <v>0</v>
      </c>
      <c r="L295" s="5">
        <v>10000</v>
      </c>
      <c r="M295" s="5">
        <v>0</v>
      </c>
      <c r="N295" s="5">
        <v>0</v>
      </c>
      <c r="O295" s="5">
        <v>0</v>
      </c>
      <c r="P295" s="176"/>
    </row>
    <row r="296" spans="1:16" s="12" customFormat="1" ht="21" customHeight="1" x14ac:dyDescent="0.25">
      <c r="A296" s="168"/>
      <c r="B296" s="171"/>
      <c r="C296" s="43" t="s">
        <v>6</v>
      </c>
      <c r="D296" s="5">
        <f t="shared" si="120"/>
        <v>10000</v>
      </c>
      <c r="E296" s="5">
        <v>0</v>
      </c>
      <c r="F296" s="5">
        <v>0</v>
      </c>
      <c r="G296" s="5">
        <v>0</v>
      </c>
      <c r="H296" s="5">
        <v>0</v>
      </c>
      <c r="I296" s="5">
        <v>0</v>
      </c>
      <c r="J296" s="5">
        <v>0</v>
      </c>
      <c r="K296" s="5">
        <v>10000</v>
      </c>
      <c r="L296" s="5">
        <v>0</v>
      </c>
      <c r="M296" s="5">
        <v>0</v>
      </c>
      <c r="N296" s="5">
        <v>0</v>
      </c>
      <c r="O296" s="5">
        <v>0</v>
      </c>
      <c r="P296" s="176"/>
    </row>
    <row r="297" spans="1:16" s="12" customFormat="1" ht="21" customHeight="1" x14ac:dyDescent="0.25">
      <c r="A297" s="168"/>
      <c r="B297" s="171"/>
      <c r="C297" s="43" t="s">
        <v>7</v>
      </c>
      <c r="D297" s="5">
        <f t="shared" si="120"/>
        <v>0</v>
      </c>
      <c r="E297" s="5">
        <v>0</v>
      </c>
      <c r="F297" s="5">
        <v>0</v>
      </c>
      <c r="G297" s="5">
        <v>0</v>
      </c>
      <c r="H297" s="5">
        <v>0</v>
      </c>
      <c r="I297" s="5">
        <v>0</v>
      </c>
      <c r="J297" s="5">
        <v>0</v>
      </c>
      <c r="K297" s="5">
        <v>0</v>
      </c>
      <c r="L297" s="5">
        <v>0</v>
      </c>
      <c r="M297" s="5">
        <v>0</v>
      </c>
      <c r="N297" s="5">
        <v>0</v>
      </c>
      <c r="O297" s="5">
        <v>0</v>
      </c>
      <c r="P297" s="176"/>
    </row>
    <row r="298" spans="1:16" s="12" customFormat="1" ht="21" customHeight="1" x14ac:dyDescent="0.25">
      <c r="A298" s="169"/>
      <c r="B298" s="172"/>
      <c r="C298" s="43" t="s">
        <v>8</v>
      </c>
      <c r="D298" s="5">
        <f t="shared" si="120"/>
        <v>0</v>
      </c>
      <c r="E298" s="5">
        <v>0</v>
      </c>
      <c r="F298" s="5">
        <v>0</v>
      </c>
      <c r="G298" s="5">
        <v>0</v>
      </c>
      <c r="H298" s="5">
        <v>0</v>
      </c>
      <c r="I298" s="5">
        <v>0</v>
      </c>
      <c r="J298" s="5">
        <v>0</v>
      </c>
      <c r="K298" s="5">
        <v>0</v>
      </c>
      <c r="L298" s="5">
        <v>0</v>
      </c>
      <c r="M298" s="5">
        <v>0</v>
      </c>
      <c r="N298" s="5">
        <v>0</v>
      </c>
      <c r="O298" s="5">
        <v>0</v>
      </c>
      <c r="P298" s="176"/>
    </row>
    <row r="299" spans="1:16" s="12" customFormat="1" ht="21" customHeight="1" x14ac:dyDescent="0.25">
      <c r="A299" s="167" t="s">
        <v>256</v>
      </c>
      <c r="B299" s="170" t="s">
        <v>248</v>
      </c>
      <c r="C299" s="43" t="s">
        <v>4</v>
      </c>
      <c r="D299" s="5">
        <v>0</v>
      </c>
      <c r="E299" s="5">
        <v>0</v>
      </c>
      <c r="F299" s="5">
        <v>0</v>
      </c>
      <c r="G299" s="5">
        <v>0</v>
      </c>
      <c r="H299" s="5">
        <v>0</v>
      </c>
      <c r="I299" s="5">
        <v>0</v>
      </c>
      <c r="J299" s="5">
        <v>0</v>
      </c>
      <c r="K299" s="5">
        <v>0</v>
      </c>
      <c r="L299" s="5">
        <v>0</v>
      </c>
      <c r="M299" s="5">
        <v>0</v>
      </c>
      <c r="N299" s="5">
        <v>0</v>
      </c>
      <c r="O299" s="5">
        <v>0</v>
      </c>
      <c r="P299" s="176"/>
    </row>
    <row r="300" spans="1:16" s="12" customFormat="1" ht="28.5" customHeight="1" x14ac:dyDescent="0.25">
      <c r="A300" s="168"/>
      <c r="B300" s="171"/>
      <c r="C300" s="43" t="s">
        <v>5</v>
      </c>
      <c r="D300" s="5">
        <v>0</v>
      </c>
      <c r="E300" s="5">
        <v>0</v>
      </c>
      <c r="F300" s="5">
        <v>0</v>
      </c>
      <c r="G300" s="5">
        <v>0</v>
      </c>
      <c r="H300" s="5">
        <v>0</v>
      </c>
      <c r="I300" s="5">
        <v>0</v>
      </c>
      <c r="J300" s="5">
        <v>0</v>
      </c>
      <c r="K300" s="5">
        <v>0</v>
      </c>
      <c r="L300" s="5">
        <v>0</v>
      </c>
      <c r="M300" s="5">
        <v>0</v>
      </c>
      <c r="N300" s="5">
        <v>0</v>
      </c>
      <c r="O300" s="5">
        <v>0</v>
      </c>
      <c r="P300" s="176"/>
    </row>
    <row r="301" spans="1:16" s="12" customFormat="1" ht="21" customHeight="1" x14ac:dyDescent="0.25">
      <c r="A301" s="168"/>
      <c r="B301" s="171"/>
      <c r="C301" s="43" t="s">
        <v>6</v>
      </c>
      <c r="D301" s="5">
        <v>0</v>
      </c>
      <c r="E301" s="5">
        <v>0</v>
      </c>
      <c r="F301" s="5">
        <v>0</v>
      </c>
      <c r="G301" s="5">
        <v>0</v>
      </c>
      <c r="H301" s="5">
        <v>0</v>
      </c>
      <c r="I301" s="5">
        <v>0</v>
      </c>
      <c r="J301" s="5">
        <v>0</v>
      </c>
      <c r="K301" s="5">
        <v>0</v>
      </c>
      <c r="L301" s="5">
        <v>0</v>
      </c>
      <c r="M301" s="5">
        <v>0</v>
      </c>
      <c r="N301" s="5">
        <v>0</v>
      </c>
      <c r="O301" s="5">
        <v>0</v>
      </c>
      <c r="P301" s="176"/>
    </row>
    <row r="302" spans="1:16" s="12" customFormat="1" ht="21" customHeight="1" x14ac:dyDescent="0.25">
      <c r="A302" s="168"/>
      <c r="B302" s="171"/>
      <c r="C302" s="43" t="s">
        <v>7</v>
      </c>
      <c r="D302" s="5">
        <v>0</v>
      </c>
      <c r="E302" s="5">
        <v>0</v>
      </c>
      <c r="F302" s="5">
        <v>0</v>
      </c>
      <c r="G302" s="5">
        <v>0</v>
      </c>
      <c r="H302" s="5">
        <v>0</v>
      </c>
      <c r="I302" s="5">
        <v>0</v>
      </c>
      <c r="J302" s="5">
        <v>0</v>
      </c>
      <c r="K302" s="5">
        <v>0</v>
      </c>
      <c r="L302" s="5">
        <v>0</v>
      </c>
      <c r="M302" s="5">
        <v>0</v>
      </c>
      <c r="N302" s="5">
        <v>0</v>
      </c>
      <c r="O302" s="5">
        <v>0</v>
      </c>
      <c r="P302" s="176"/>
    </row>
    <row r="303" spans="1:16" s="12" customFormat="1" ht="21" customHeight="1" x14ac:dyDescent="0.25">
      <c r="A303" s="169"/>
      <c r="B303" s="172"/>
      <c r="C303" s="43" t="s">
        <v>8</v>
      </c>
      <c r="D303" s="5">
        <v>0</v>
      </c>
      <c r="E303" s="5">
        <v>0</v>
      </c>
      <c r="F303" s="5">
        <v>0</v>
      </c>
      <c r="G303" s="5">
        <v>0</v>
      </c>
      <c r="H303" s="5">
        <v>0</v>
      </c>
      <c r="I303" s="5">
        <v>0</v>
      </c>
      <c r="J303" s="5">
        <v>0</v>
      </c>
      <c r="K303" s="5">
        <v>0</v>
      </c>
      <c r="L303" s="5">
        <v>0</v>
      </c>
      <c r="M303" s="5">
        <v>0</v>
      </c>
      <c r="N303" s="5">
        <v>0</v>
      </c>
      <c r="O303" s="5">
        <v>0</v>
      </c>
      <c r="P303" s="176"/>
    </row>
    <row r="304" spans="1:16" s="12" customFormat="1" ht="21" customHeight="1" x14ac:dyDescent="0.25">
      <c r="A304" s="167" t="s">
        <v>298</v>
      </c>
      <c r="B304" s="170" t="s">
        <v>248</v>
      </c>
      <c r="C304" s="43" t="s">
        <v>4</v>
      </c>
      <c r="D304" s="5">
        <v>0</v>
      </c>
      <c r="E304" s="5">
        <v>0</v>
      </c>
      <c r="F304" s="5">
        <v>0</v>
      </c>
      <c r="G304" s="5">
        <v>0</v>
      </c>
      <c r="H304" s="5">
        <v>0</v>
      </c>
      <c r="I304" s="5">
        <v>0</v>
      </c>
      <c r="J304" s="5">
        <v>0</v>
      </c>
      <c r="K304" s="5">
        <v>0</v>
      </c>
      <c r="L304" s="5">
        <v>0</v>
      </c>
      <c r="M304" s="5">
        <f>M305+M306+M307+M308</f>
        <v>5000</v>
      </c>
      <c r="N304" s="5">
        <v>0</v>
      </c>
      <c r="O304" s="5">
        <v>0</v>
      </c>
      <c r="P304" s="88"/>
    </row>
    <row r="305" spans="1:16" s="12" customFormat="1" ht="28.5" customHeight="1" x14ac:dyDescent="0.25">
      <c r="A305" s="168"/>
      <c r="B305" s="171"/>
      <c r="C305" s="43" t="s">
        <v>5</v>
      </c>
      <c r="D305" s="5">
        <v>0</v>
      </c>
      <c r="E305" s="5">
        <v>0</v>
      </c>
      <c r="F305" s="5">
        <v>0</v>
      </c>
      <c r="G305" s="5">
        <v>0</v>
      </c>
      <c r="H305" s="5">
        <v>0</v>
      </c>
      <c r="I305" s="5">
        <v>0</v>
      </c>
      <c r="J305" s="5">
        <v>0</v>
      </c>
      <c r="K305" s="5">
        <v>0</v>
      </c>
      <c r="L305" s="5">
        <v>0</v>
      </c>
      <c r="M305" s="5">
        <v>0</v>
      </c>
      <c r="N305" s="5">
        <v>0</v>
      </c>
      <c r="O305" s="5">
        <v>0</v>
      </c>
      <c r="P305" s="88"/>
    </row>
    <row r="306" spans="1:16" s="12" customFormat="1" ht="21" customHeight="1" x14ac:dyDescent="0.25">
      <c r="A306" s="168"/>
      <c r="B306" s="171"/>
      <c r="C306" s="43" t="s">
        <v>6</v>
      </c>
      <c r="D306" s="5">
        <v>0</v>
      </c>
      <c r="E306" s="5">
        <v>0</v>
      </c>
      <c r="F306" s="5">
        <v>0</v>
      </c>
      <c r="G306" s="5">
        <v>0</v>
      </c>
      <c r="H306" s="5">
        <v>0</v>
      </c>
      <c r="I306" s="5">
        <v>0</v>
      </c>
      <c r="J306" s="5">
        <v>0</v>
      </c>
      <c r="K306" s="5">
        <v>0</v>
      </c>
      <c r="L306" s="5">
        <v>0</v>
      </c>
      <c r="M306" s="5">
        <v>5000</v>
      </c>
      <c r="N306" s="5">
        <v>0</v>
      </c>
      <c r="O306" s="5">
        <v>0</v>
      </c>
      <c r="P306" s="88"/>
    </row>
    <row r="307" spans="1:16" s="12" customFormat="1" ht="21" customHeight="1" x14ac:dyDescent="0.25">
      <c r="A307" s="168"/>
      <c r="B307" s="171"/>
      <c r="C307" s="43" t="s">
        <v>7</v>
      </c>
      <c r="D307" s="5">
        <v>0</v>
      </c>
      <c r="E307" s="5">
        <v>0</v>
      </c>
      <c r="F307" s="5">
        <v>0</v>
      </c>
      <c r="G307" s="5">
        <v>0</v>
      </c>
      <c r="H307" s="5">
        <v>0</v>
      </c>
      <c r="I307" s="5">
        <v>0</v>
      </c>
      <c r="J307" s="5">
        <v>0</v>
      </c>
      <c r="K307" s="5">
        <v>0</v>
      </c>
      <c r="L307" s="5">
        <v>0</v>
      </c>
      <c r="M307" s="5">
        <v>0</v>
      </c>
      <c r="N307" s="5">
        <v>0</v>
      </c>
      <c r="O307" s="5">
        <v>0</v>
      </c>
      <c r="P307" s="88"/>
    </row>
    <row r="308" spans="1:16" s="12" customFormat="1" ht="21" customHeight="1" x14ac:dyDescent="0.25">
      <c r="A308" s="169"/>
      <c r="B308" s="172"/>
      <c r="C308" s="43" t="s">
        <v>8</v>
      </c>
      <c r="D308" s="5">
        <v>0</v>
      </c>
      <c r="E308" s="5">
        <v>0</v>
      </c>
      <c r="F308" s="5">
        <v>0</v>
      </c>
      <c r="G308" s="5">
        <v>0</v>
      </c>
      <c r="H308" s="5">
        <v>0</v>
      </c>
      <c r="I308" s="5">
        <v>0</v>
      </c>
      <c r="J308" s="5">
        <v>0</v>
      </c>
      <c r="K308" s="5">
        <v>0</v>
      </c>
      <c r="L308" s="5">
        <v>0</v>
      </c>
      <c r="M308" s="5">
        <v>0</v>
      </c>
      <c r="N308" s="5">
        <v>0</v>
      </c>
      <c r="O308" s="5">
        <v>0</v>
      </c>
      <c r="P308" s="88"/>
    </row>
    <row r="309" spans="1:16" s="13" customFormat="1" ht="31.5" customHeight="1" x14ac:dyDescent="0.25">
      <c r="A309" s="161" t="s">
        <v>43</v>
      </c>
      <c r="B309" s="164" t="s">
        <v>44</v>
      </c>
      <c r="C309" s="44" t="s">
        <v>4</v>
      </c>
      <c r="D309" s="4">
        <f t="shared" ref="D309:D329" si="121">E309+F309+G309+H309+I309+J309+K309+L309+M309+N309+O309</f>
        <v>241994.80196999997</v>
      </c>
      <c r="E309" s="4">
        <f>E310+E311+E312+E313</f>
        <v>10570.08</v>
      </c>
      <c r="F309" s="4">
        <f t="shared" ref="F309:I309" si="122">F310+F311+F312+F313</f>
        <v>12005.3</v>
      </c>
      <c r="G309" s="4">
        <f t="shared" si="122"/>
        <v>13331</v>
      </c>
      <c r="H309" s="4">
        <f t="shared" si="122"/>
        <v>18302.2</v>
      </c>
      <c r="I309" s="4">
        <f t="shared" si="122"/>
        <v>19695.8</v>
      </c>
      <c r="J309" s="4">
        <f>J310+J311+J312+J313</f>
        <v>20425.091969999998</v>
      </c>
      <c r="K309" s="4">
        <f>K310+K311+K312+K313</f>
        <v>21779.17</v>
      </c>
      <c r="L309" s="4">
        <f>L310+L311+L312+L313</f>
        <v>29801.399999999998</v>
      </c>
      <c r="M309" s="4">
        <f t="shared" ref="M309:O309" si="123">M310+M311+M312+M313</f>
        <v>32091.96</v>
      </c>
      <c r="N309" s="4">
        <f t="shared" si="123"/>
        <v>32092</v>
      </c>
      <c r="O309" s="33">
        <f t="shared" si="123"/>
        <v>31900.800000000003</v>
      </c>
      <c r="P309" s="159" t="s">
        <v>90</v>
      </c>
    </row>
    <row r="310" spans="1:16" s="13" customFormat="1" ht="31.5" customHeight="1" x14ac:dyDescent="0.25">
      <c r="A310" s="162"/>
      <c r="B310" s="165"/>
      <c r="C310" s="44" t="s">
        <v>5</v>
      </c>
      <c r="D310" s="4">
        <f t="shared" si="121"/>
        <v>0</v>
      </c>
      <c r="E310" s="4">
        <v>0</v>
      </c>
      <c r="F310" s="4">
        <v>0</v>
      </c>
      <c r="G310" s="4">
        <v>0</v>
      </c>
      <c r="H310" s="4">
        <v>0</v>
      </c>
      <c r="I310" s="4">
        <v>0</v>
      </c>
      <c r="J310" s="4">
        <v>0</v>
      </c>
      <c r="K310" s="4">
        <v>0</v>
      </c>
      <c r="L310" s="4">
        <v>0</v>
      </c>
      <c r="M310" s="4">
        <v>0</v>
      </c>
      <c r="N310" s="4">
        <v>0</v>
      </c>
      <c r="O310" s="33">
        <v>0</v>
      </c>
      <c r="P310" s="160"/>
    </row>
    <row r="311" spans="1:16" s="13" customFormat="1" ht="31.5" customHeight="1" x14ac:dyDescent="0.25">
      <c r="A311" s="162"/>
      <c r="B311" s="165"/>
      <c r="C311" s="44" t="s">
        <v>6</v>
      </c>
      <c r="D311" s="4">
        <f t="shared" si="121"/>
        <v>0</v>
      </c>
      <c r="E311" s="4">
        <v>0</v>
      </c>
      <c r="F311" s="4">
        <v>0</v>
      </c>
      <c r="G311" s="4">
        <v>0</v>
      </c>
      <c r="H311" s="4">
        <v>0</v>
      </c>
      <c r="I311" s="4">
        <v>0</v>
      </c>
      <c r="J311" s="4">
        <v>0</v>
      </c>
      <c r="K311" s="4">
        <v>0</v>
      </c>
      <c r="L311" s="4">
        <v>0</v>
      </c>
      <c r="M311" s="4">
        <v>0</v>
      </c>
      <c r="N311" s="4">
        <v>0</v>
      </c>
      <c r="O311" s="33">
        <v>0</v>
      </c>
      <c r="P311" s="160"/>
    </row>
    <row r="312" spans="1:16" s="13" customFormat="1" ht="31.5" customHeight="1" x14ac:dyDescent="0.25">
      <c r="A312" s="162"/>
      <c r="B312" s="165"/>
      <c r="C312" s="44" t="s">
        <v>7</v>
      </c>
      <c r="D312" s="4">
        <f t="shared" si="121"/>
        <v>241994.80196999997</v>
      </c>
      <c r="E312" s="4">
        <f>E317+E332</f>
        <v>10570.08</v>
      </c>
      <c r="F312" s="4">
        <f t="shared" ref="F312:I312" si="124">F317+F332</f>
        <v>12005.3</v>
      </c>
      <c r="G312" s="4">
        <f t="shared" si="124"/>
        <v>13331</v>
      </c>
      <c r="H312" s="4">
        <f>H317+H332</f>
        <v>18302.2</v>
      </c>
      <c r="I312" s="4">
        <f t="shared" si="124"/>
        <v>19695.8</v>
      </c>
      <c r="J312" s="4">
        <f>J317+J332</f>
        <v>20425.091969999998</v>
      </c>
      <c r="K312" s="4">
        <f>K317+K332</f>
        <v>21779.17</v>
      </c>
      <c r="L312" s="4">
        <f>L317+L332</f>
        <v>29801.399999999998</v>
      </c>
      <c r="M312" s="4">
        <f t="shared" ref="M312:O312" si="125">M317+M332</f>
        <v>32091.96</v>
      </c>
      <c r="N312" s="4">
        <f t="shared" si="125"/>
        <v>32092</v>
      </c>
      <c r="O312" s="33">
        <f t="shared" si="125"/>
        <v>31900.800000000003</v>
      </c>
      <c r="P312" s="160"/>
    </row>
    <row r="313" spans="1:16" s="13" customFormat="1" ht="31.5" customHeight="1" x14ac:dyDescent="0.25">
      <c r="A313" s="163"/>
      <c r="B313" s="166"/>
      <c r="C313" s="44" t="s">
        <v>8</v>
      </c>
      <c r="D313" s="4">
        <f t="shared" si="121"/>
        <v>0</v>
      </c>
      <c r="E313" s="4">
        <v>0</v>
      </c>
      <c r="F313" s="4">
        <v>0</v>
      </c>
      <c r="G313" s="4">
        <v>0</v>
      </c>
      <c r="H313" s="4">
        <v>0</v>
      </c>
      <c r="I313" s="4">
        <v>0</v>
      </c>
      <c r="J313" s="4">
        <v>0</v>
      </c>
      <c r="K313" s="4">
        <v>0</v>
      </c>
      <c r="L313" s="4">
        <v>0</v>
      </c>
      <c r="M313" s="4">
        <v>0</v>
      </c>
      <c r="N313" s="4">
        <v>0</v>
      </c>
      <c r="O313" s="33">
        <v>0</v>
      </c>
      <c r="P313" s="160"/>
    </row>
    <row r="314" spans="1:16" s="13" customFormat="1" ht="21" customHeight="1" x14ac:dyDescent="0.25">
      <c r="A314" s="161" t="s">
        <v>45</v>
      </c>
      <c r="B314" s="164" t="s">
        <v>46</v>
      </c>
      <c r="C314" s="44" t="s">
        <v>4</v>
      </c>
      <c r="D314" s="4">
        <f t="shared" si="121"/>
        <v>40935.602999999996</v>
      </c>
      <c r="E314" s="4">
        <f>E315+E316+E317+E318</f>
        <v>2522.5</v>
      </c>
      <c r="F314" s="4">
        <f t="shared" ref="F314:O314" si="126">F315+F316+F317+F318</f>
        <v>2876.48</v>
      </c>
      <c r="G314" s="4">
        <f t="shared" si="126"/>
        <v>2666.5</v>
      </c>
      <c r="H314" s="4">
        <f t="shared" si="126"/>
        <v>2983.5</v>
      </c>
      <c r="I314" s="4">
        <f t="shared" si="126"/>
        <v>3519.8</v>
      </c>
      <c r="J314" s="4">
        <f t="shared" si="126"/>
        <v>2776.0830000000001</v>
      </c>
      <c r="K314" s="4">
        <f t="shared" si="126"/>
        <v>3945.44</v>
      </c>
      <c r="L314" s="4">
        <v>4550.8</v>
      </c>
      <c r="M314" s="4">
        <f t="shared" si="126"/>
        <v>5095.2</v>
      </c>
      <c r="N314" s="4">
        <f t="shared" si="126"/>
        <v>5095.2</v>
      </c>
      <c r="O314" s="33">
        <f t="shared" si="126"/>
        <v>4904.1000000000004</v>
      </c>
      <c r="P314" s="160"/>
    </row>
    <row r="315" spans="1:16" s="13" customFormat="1" ht="33.75" customHeight="1" x14ac:dyDescent="0.25">
      <c r="A315" s="162"/>
      <c r="B315" s="165"/>
      <c r="C315" s="44" t="s">
        <v>5</v>
      </c>
      <c r="D315" s="4">
        <f t="shared" si="121"/>
        <v>0</v>
      </c>
      <c r="E315" s="4">
        <v>0</v>
      </c>
      <c r="F315" s="4">
        <v>0</v>
      </c>
      <c r="G315" s="4">
        <v>0</v>
      </c>
      <c r="H315" s="4">
        <v>0</v>
      </c>
      <c r="I315" s="4">
        <v>0</v>
      </c>
      <c r="J315" s="4">
        <v>0</v>
      </c>
      <c r="K315" s="4">
        <v>0</v>
      </c>
      <c r="L315" s="4">
        <v>0</v>
      </c>
      <c r="M315" s="4">
        <v>0</v>
      </c>
      <c r="N315" s="4">
        <v>0</v>
      </c>
      <c r="O315" s="33">
        <v>0</v>
      </c>
      <c r="P315" s="160"/>
    </row>
    <row r="316" spans="1:16" s="13" customFormat="1" ht="21" customHeight="1" x14ac:dyDescent="0.25">
      <c r="A316" s="162"/>
      <c r="B316" s="165"/>
      <c r="C316" s="44" t="s">
        <v>6</v>
      </c>
      <c r="D316" s="4">
        <f t="shared" si="121"/>
        <v>0</v>
      </c>
      <c r="E316" s="4">
        <v>0</v>
      </c>
      <c r="F316" s="4">
        <v>0</v>
      </c>
      <c r="G316" s="4">
        <v>0</v>
      </c>
      <c r="H316" s="4">
        <v>0</v>
      </c>
      <c r="I316" s="4">
        <v>0</v>
      </c>
      <c r="J316" s="4">
        <v>0</v>
      </c>
      <c r="K316" s="4">
        <v>0</v>
      </c>
      <c r="L316" s="4">
        <v>0</v>
      </c>
      <c r="M316" s="4">
        <v>0</v>
      </c>
      <c r="N316" s="4">
        <v>0</v>
      </c>
      <c r="O316" s="33">
        <v>0</v>
      </c>
      <c r="P316" s="160"/>
    </row>
    <row r="317" spans="1:16" s="13" customFormat="1" ht="21" customHeight="1" x14ac:dyDescent="0.25">
      <c r="A317" s="162"/>
      <c r="B317" s="165"/>
      <c r="C317" s="44" t="s">
        <v>7</v>
      </c>
      <c r="D317" s="4">
        <f t="shared" si="121"/>
        <v>40935.602999999996</v>
      </c>
      <c r="E317" s="4">
        <f>E322+E327</f>
        <v>2522.5</v>
      </c>
      <c r="F317" s="4">
        <f t="shared" ref="F317:J317" si="127">F322+F327</f>
        <v>2876.48</v>
      </c>
      <c r="G317" s="4">
        <f t="shared" si="127"/>
        <v>2666.5</v>
      </c>
      <c r="H317" s="4">
        <f t="shared" si="127"/>
        <v>2983.5</v>
      </c>
      <c r="I317" s="4">
        <f t="shared" si="127"/>
        <v>3519.8</v>
      </c>
      <c r="J317" s="4">
        <f t="shared" si="127"/>
        <v>2776.0830000000001</v>
      </c>
      <c r="K317" s="4">
        <v>3945.44</v>
      </c>
      <c r="L317" s="4">
        <f>L319</f>
        <v>4550.8</v>
      </c>
      <c r="M317" s="4">
        <f>M322</f>
        <v>5095.2</v>
      </c>
      <c r="N317" s="4">
        <f>N322</f>
        <v>5095.2</v>
      </c>
      <c r="O317" s="33">
        <f t="shared" ref="O317" si="128">O322+O327</f>
        <v>4904.1000000000004</v>
      </c>
      <c r="P317" s="160"/>
    </row>
    <row r="318" spans="1:16" s="13" customFormat="1" ht="21" customHeight="1" x14ac:dyDescent="0.25">
      <c r="A318" s="163"/>
      <c r="B318" s="166"/>
      <c r="C318" s="44" t="s">
        <v>8</v>
      </c>
      <c r="D318" s="4">
        <f t="shared" si="121"/>
        <v>0</v>
      </c>
      <c r="E318" s="4">
        <v>0</v>
      </c>
      <c r="F318" s="4">
        <v>0</v>
      </c>
      <c r="G318" s="4">
        <v>0</v>
      </c>
      <c r="H318" s="4">
        <v>0</v>
      </c>
      <c r="I318" s="4">
        <v>0</v>
      </c>
      <c r="J318" s="4">
        <v>0</v>
      </c>
      <c r="K318" s="4">
        <v>0</v>
      </c>
      <c r="L318" s="4">
        <v>0</v>
      </c>
      <c r="M318" s="4">
        <v>0</v>
      </c>
      <c r="N318" s="4">
        <v>0</v>
      </c>
      <c r="O318" s="33">
        <v>0</v>
      </c>
      <c r="P318" s="160"/>
    </row>
    <row r="319" spans="1:16" s="12" customFormat="1" ht="21" customHeight="1" x14ac:dyDescent="0.25">
      <c r="A319" s="167" t="s">
        <v>82</v>
      </c>
      <c r="B319" s="170" t="s">
        <v>47</v>
      </c>
      <c r="C319" s="43" t="s">
        <v>4</v>
      </c>
      <c r="D319" s="5">
        <f t="shared" si="121"/>
        <v>39682.722999999998</v>
      </c>
      <c r="E319" s="5">
        <f>E320+E321+E322+E323</f>
        <v>2394</v>
      </c>
      <c r="F319" s="5">
        <f t="shared" ref="F319:O319" si="129">F320+F321+F322+F323</f>
        <v>2380</v>
      </c>
      <c r="G319" s="5">
        <f t="shared" si="129"/>
        <v>2258.1</v>
      </c>
      <c r="H319" s="5">
        <f t="shared" si="129"/>
        <v>2764</v>
      </c>
      <c r="I319" s="5">
        <f t="shared" si="129"/>
        <v>3519.8</v>
      </c>
      <c r="J319" s="5">
        <f t="shared" si="129"/>
        <v>2776.0830000000001</v>
      </c>
      <c r="K319" s="5">
        <f t="shared" si="129"/>
        <v>3945.44</v>
      </c>
      <c r="L319" s="5">
        <f t="shared" si="129"/>
        <v>4550.8</v>
      </c>
      <c r="M319" s="5">
        <f t="shared" si="129"/>
        <v>5095.2</v>
      </c>
      <c r="N319" s="5">
        <f t="shared" si="129"/>
        <v>5095.2</v>
      </c>
      <c r="O319" s="9">
        <f t="shared" si="129"/>
        <v>4904.1000000000004</v>
      </c>
      <c r="P319" s="160"/>
    </row>
    <row r="320" spans="1:16" s="12" customFormat="1" ht="36" customHeight="1" x14ac:dyDescent="0.25">
      <c r="A320" s="168"/>
      <c r="B320" s="171"/>
      <c r="C320" s="43" t="s">
        <v>5</v>
      </c>
      <c r="D320" s="5">
        <f t="shared" si="121"/>
        <v>0</v>
      </c>
      <c r="E320" s="5">
        <v>0</v>
      </c>
      <c r="F320" s="5">
        <v>0</v>
      </c>
      <c r="G320" s="5">
        <v>0</v>
      </c>
      <c r="H320" s="5">
        <v>0</v>
      </c>
      <c r="I320" s="5">
        <v>0</v>
      </c>
      <c r="J320" s="5">
        <v>0</v>
      </c>
      <c r="K320" s="5">
        <v>0</v>
      </c>
      <c r="L320" s="5">
        <v>0</v>
      </c>
      <c r="M320" s="5">
        <v>0</v>
      </c>
      <c r="N320" s="5">
        <v>0</v>
      </c>
      <c r="O320" s="9">
        <v>0</v>
      </c>
      <c r="P320" s="160"/>
    </row>
    <row r="321" spans="1:16" s="12" customFormat="1" ht="21" customHeight="1" x14ac:dyDescent="0.25">
      <c r="A321" s="168"/>
      <c r="B321" s="171"/>
      <c r="C321" s="43" t="s">
        <v>6</v>
      </c>
      <c r="D321" s="5">
        <f t="shared" si="121"/>
        <v>0</v>
      </c>
      <c r="E321" s="5">
        <v>0</v>
      </c>
      <c r="F321" s="5">
        <v>0</v>
      </c>
      <c r="G321" s="5">
        <v>0</v>
      </c>
      <c r="H321" s="5">
        <v>0</v>
      </c>
      <c r="I321" s="5">
        <v>0</v>
      </c>
      <c r="J321" s="5">
        <v>0</v>
      </c>
      <c r="K321" s="5">
        <v>0</v>
      </c>
      <c r="L321" s="5">
        <v>0</v>
      </c>
      <c r="M321" s="5">
        <v>0</v>
      </c>
      <c r="N321" s="5">
        <v>0</v>
      </c>
      <c r="O321" s="9">
        <v>0</v>
      </c>
      <c r="P321" s="160"/>
    </row>
    <row r="322" spans="1:16" s="12" customFormat="1" ht="21" customHeight="1" x14ac:dyDescent="0.25">
      <c r="A322" s="168"/>
      <c r="B322" s="171"/>
      <c r="C322" s="43" t="s">
        <v>7</v>
      </c>
      <c r="D322" s="5">
        <f t="shared" si="121"/>
        <v>39682.722999999998</v>
      </c>
      <c r="E322" s="5">
        <v>2394</v>
      </c>
      <c r="F322" s="5">
        <v>2380</v>
      </c>
      <c r="G322" s="5">
        <v>2258.1</v>
      </c>
      <c r="H322" s="5">
        <v>2764</v>
      </c>
      <c r="I322" s="5">
        <v>3519.8</v>
      </c>
      <c r="J322" s="5">
        <v>2776.0830000000001</v>
      </c>
      <c r="K322" s="5">
        <v>3945.44</v>
      </c>
      <c r="L322" s="5">
        <v>4550.8</v>
      </c>
      <c r="M322" s="5">
        <v>5095.2</v>
      </c>
      <c r="N322" s="5">
        <v>5095.2</v>
      </c>
      <c r="O322" s="9">
        <v>4904.1000000000004</v>
      </c>
      <c r="P322" s="160"/>
    </row>
    <row r="323" spans="1:16" s="12" customFormat="1" ht="21" customHeight="1" x14ac:dyDescent="0.25">
      <c r="A323" s="169"/>
      <c r="B323" s="172"/>
      <c r="C323" s="43" t="s">
        <v>8</v>
      </c>
      <c r="D323" s="5">
        <f t="shared" si="121"/>
        <v>0</v>
      </c>
      <c r="E323" s="5">
        <v>0</v>
      </c>
      <c r="F323" s="5">
        <v>0</v>
      </c>
      <c r="G323" s="5">
        <v>0</v>
      </c>
      <c r="H323" s="5">
        <v>0</v>
      </c>
      <c r="I323" s="5">
        <v>0</v>
      </c>
      <c r="J323" s="5">
        <v>0</v>
      </c>
      <c r="K323" s="5">
        <v>0</v>
      </c>
      <c r="L323" s="5">
        <v>0</v>
      </c>
      <c r="M323" s="5">
        <v>0</v>
      </c>
      <c r="N323" s="5">
        <v>0</v>
      </c>
      <c r="O323" s="9">
        <v>0</v>
      </c>
      <c r="P323" s="160"/>
    </row>
    <row r="324" spans="1:16" s="12" customFormat="1" ht="21" customHeight="1" x14ac:dyDescent="0.25">
      <c r="A324" s="167" t="s">
        <v>83</v>
      </c>
      <c r="B324" s="170" t="s">
        <v>48</v>
      </c>
      <c r="C324" s="43" t="s">
        <v>4</v>
      </c>
      <c r="D324" s="5">
        <f t="shared" si="121"/>
        <v>1252.8800000000001</v>
      </c>
      <c r="E324" s="5">
        <v>128.5</v>
      </c>
      <c r="F324" s="5">
        <v>496.48</v>
      </c>
      <c r="G324" s="5">
        <v>408.4</v>
      </c>
      <c r="H324" s="5">
        <v>219.5</v>
      </c>
      <c r="I324" s="5">
        <v>0</v>
      </c>
      <c r="J324" s="5">
        <v>0</v>
      </c>
      <c r="K324" s="5">
        <v>0</v>
      </c>
      <c r="L324" s="5">
        <v>0</v>
      </c>
      <c r="M324" s="5">
        <v>0</v>
      </c>
      <c r="N324" s="5">
        <v>0</v>
      </c>
      <c r="O324" s="9">
        <v>0</v>
      </c>
      <c r="P324" s="160"/>
    </row>
    <row r="325" spans="1:16" s="12" customFormat="1" ht="34.5" customHeight="1" x14ac:dyDescent="0.25">
      <c r="A325" s="168"/>
      <c r="B325" s="171"/>
      <c r="C325" s="43" t="s">
        <v>5</v>
      </c>
      <c r="D325" s="5">
        <f t="shared" si="121"/>
        <v>0</v>
      </c>
      <c r="E325" s="5">
        <v>0</v>
      </c>
      <c r="F325" s="5">
        <v>0</v>
      </c>
      <c r="G325" s="5">
        <v>0</v>
      </c>
      <c r="H325" s="5">
        <v>0</v>
      </c>
      <c r="I325" s="5">
        <v>0</v>
      </c>
      <c r="J325" s="5">
        <v>0</v>
      </c>
      <c r="K325" s="5">
        <v>0</v>
      </c>
      <c r="L325" s="5">
        <v>0</v>
      </c>
      <c r="M325" s="5">
        <v>0</v>
      </c>
      <c r="N325" s="5">
        <v>0</v>
      </c>
      <c r="O325" s="9">
        <v>0</v>
      </c>
      <c r="P325" s="160"/>
    </row>
    <row r="326" spans="1:16" s="12" customFormat="1" ht="21" customHeight="1" x14ac:dyDescent="0.25">
      <c r="A326" s="168"/>
      <c r="B326" s="171"/>
      <c r="C326" s="43" t="s">
        <v>6</v>
      </c>
      <c r="D326" s="5">
        <f t="shared" si="121"/>
        <v>0</v>
      </c>
      <c r="E326" s="5">
        <v>0</v>
      </c>
      <c r="F326" s="5">
        <v>0</v>
      </c>
      <c r="G326" s="5">
        <v>0</v>
      </c>
      <c r="H326" s="5">
        <v>0</v>
      </c>
      <c r="I326" s="5">
        <v>0</v>
      </c>
      <c r="J326" s="5">
        <v>0</v>
      </c>
      <c r="K326" s="5">
        <v>0</v>
      </c>
      <c r="L326" s="5">
        <v>0</v>
      </c>
      <c r="M326" s="5">
        <v>0</v>
      </c>
      <c r="N326" s="5">
        <v>0</v>
      </c>
      <c r="O326" s="9">
        <v>0</v>
      </c>
      <c r="P326" s="160"/>
    </row>
    <row r="327" spans="1:16" s="12" customFormat="1" ht="21" customHeight="1" x14ac:dyDescent="0.25">
      <c r="A327" s="168"/>
      <c r="B327" s="171"/>
      <c r="C327" s="43" t="s">
        <v>7</v>
      </c>
      <c r="D327" s="5">
        <f t="shared" si="121"/>
        <v>1252.8800000000001</v>
      </c>
      <c r="E327" s="5">
        <v>128.5</v>
      </c>
      <c r="F327" s="5">
        <v>496.48</v>
      </c>
      <c r="G327" s="5">
        <v>408.4</v>
      </c>
      <c r="H327" s="5">
        <v>219.5</v>
      </c>
      <c r="I327" s="5">
        <v>0</v>
      </c>
      <c r="J327" s="5">
        <v>0</v>
      </c>
      <c r="K327" s="5">
        <v>0</v>
      </c>
      <c r="L327" s="5">
        <v>0</v>
      </c>
      <c r="M327" s="5">
        <v>0</v>
      </c>
      <c r="N327" s="5">
        <v>0</v>
      </c>
      <c r="O327" s="9">
        <v>0</v>
      </c>
      <c r="P327" s="160"/>
    </row>
    <row r="328" spans="1:16" s="12" customFormat="1" ht="21" customHeight="1" x14ac:dyDescent="0.25">
      <c r="A328" s="169"/>
      <c r="B328" s="172"/>
      <c r="C328" s="43" t="s">
        <v>8</v>
      </c>
      <c r="D328" s="5">
        <f t="shared" si="121"/>
        <v>0</v>
      </c>
      <c r="E328" s="5">
        <v>0</v>
      </c>
      <c r="F328" s="5">
        <v>0</v>
      </c>
      <c r="G328" s="5">
        <v>0</v>
      </c>
      <c r="H328" s="5">
        <v>0</v>
      </c>
      <c r="I328" s="5">
        <v>0</v>
      </c>
      <c r="J328" s="5">
        <v>0</v>
      </c>
      <c r="K328" s="5">
        <v>0</v>
      </c>
      <c r="L328" s="5">
        <v>0</v>
      </c>
      <c r="M328" s="5">
        <v>0</v>
      </c>
      <c r="N328" s="5">
        <v>0</v>
      </c>
      <c r="O328" s="9">
        <v>0</v>
      </c>
      <c r="P328" s="160"/>
    </row>
    <row r="329" spans="1:16" s="13" customFormat="1" ht="21" customHeight="1" x14ac:dyDescent="0.25">
      <c r="A329" s="161" t="s">
        <v>49</v>
      </c>
      <c r="B329" s="164" t="s">
        <v>50</v>
      </c>
      <c r="C329" s="44" t="s">
        <v>4</v>
      </c>
      <c r="D329" s="4">
        <f t="shared" si="121"/>
        <v>201059.19897</v>
      </c>
      <c r="E329" s="4">
        <f>E330+E331+E332+E333</f>
        <v>8047.58</v>
      </c>
      <c r="F329" s="4">
        <f t="shared" ref="F329:I329" si="130">F330+F331+F332+F333</f>
        <v>9128.82</v>
      </c>
      <c r="G329" s="4">
        <f t="shared" si="130"/>
        <v>10664.5</v>
      </c>
      <c r="H329" s="4">
        <f t="shared" si="130"/>
        <v>15318.7</v>
      </c>
      <c r="I329" s="4">
        <f t="shared" si="130"/>
        <v>16176</v>
      </c>
      <c r="J329" s="4">
        <f>J330+J331+J332</f>
        <v>17649.008969999999</v>
      </c>
      <c r="K329" s="4">
        <f t="shared" ref="K329:O329" si="131">K330+K331+K332+K333</f>
        <v>17833.73</v>
      </c>
      <c r="L329" s="4">
        <f t="shared" si="131"/>
        <v>25250.6</v>
      </c>
      <c r="M329" s="4">
        <f t="shared" si="131"/>
        <v>26996.76</v>
      </c>
      <c r="N329" s="4">
        <f t="shared" si="131"/>
        <v>26996.799999999999</v>
      </c>
      <c r="O329" s="33">
        <f t="shared" si="131"/>
        <v>26996.7</v>
      </c>
      <c r="P329" s="160"/>
    </row>
    <row r="330" spans="1:16" s="13" customFormat="1" ht="36.75" customHeight="1" x14ac:dyDescent="0.25">
      <c r="A330" s="162"/>
      <c r="B330" s="165"/>
      <c r="C330" s="44" t="s">
        <v>5</v>
      </c>
      <c r="D330" s="4">
        <f>D335+D340</f>
        <v>0</v>
      </c>
      <c r="E330" s="4">
        <f t="shared" ref="E330:O330" si="132">E335+E340</f>
        <v>0</v>
      </c>
      <c r="F330" s="4">
        <f t="shared" si="132"/>
        <v>0</v>
      </c>
      <c r="G330" s="4">
        <f t="shared" si="132"/>
        <v>0</v>
      </c>
      <c r="H330" s="4">
        <f t="shared" si="132"/>
        <v>0</v>
      </c>
      <c r="I330" s="4">
        <f t="shared" si="132"/>
        <v>0</v>
      </c>
      <c r="J330" s="4">
        <f t="shared" si="132"/>
        <v>0</v>
      </c>
      <c r="K330" s="4">
        <f t="shared" si="132"/>
        <v>0</v>
      </c>
      <c r="L330" s="4">
        <f t="shared" si="132"/>
        <v>0</v>
      </c>
      <c r="M330" s="4">
        <f t="shared" si="132"/>
        <v>0</v>
      </c>
      <c r="N330" s="4">
        <f t="shared" si="132"/>
        <v>0</v>
      </c>
      <c r="O330" s="4">
        <f t="shared" si="132"/>
        <v>0</v>
      </c>
      <c r="P330" s="160"/>
    </row>
    <row r="331" spans="1:16" s="13" customFormat="1" ht="21" customHeight="1" x14ac:dyDescent="0.25">
      <c r="A331" s="162"/>
      <c r="B331" s="165"/>
      <c r="C331" s="44" t="s">
        <v>6</v>
      </c>
      <c r="D331" s="4">
        <f>D336+D341</f>
        <v>0</v>
      </c>
      <c r="E331" s="4">
        <f t="shared" ref="E331:O331" si="133">E336+E341</f>
        <v>0</v>
      </c>
      <c r="F331" s="4">
        <f t="shared" si="133"/>
        <v>0</v>
      </c>
      <c r="G331" s="4">
        <f t="shared" si="133"/>
        <v>0</v>
      </c>
      <c r="H331" s="4">
        <f t="shared" si="133"/>
        <v>0</v>
      </c>
      <c r="I331" s="4">
        <f t="shared" si="133"/>
        <v>0</v>
      </c>
      <c r="J331" s="4">
        <f t="shared" si="133"/>
        <v>0</v>
      </c>
      <c r="K331" s="4">
        <f t="shared" si="133"/>
        <v>0</v>
      </c>
      <c r="L331" s="4">
        <f t="shared" si="133"/>
        <v>0</v>
      </c>
      <c r="M331" s="4">
        <f t="shared" si="133"/>
        <v>0</v>
      </c>
      <c r="N331" s="4">
        <f t="shared" si="133"/>
        <v>0</v>
      </c>
      <c r="O331" s="4">
        <f t="shared" si="133"/>
        <v>0</v>
      </c>
      <c r="P331" s="160"/>
    </row>
    <row r="332" spans="1:16" s="13" customFormat="1" ht="21" customHeight="1" x14ac:dyDescent="0.25">
      <c r="A332" s="162"/>
      <c r="B332" s="165"/>
      <c r="C332" s="44" t="s">
        <v>7</v>
      </c>
      <c r="D332" s="4">
        <f>D337+D342</f>
        <v>201059.19897000003</v>
      </c>
      <c r="E332" s="4">
        <f t="shared" ref="E332:O332" si="134">E337+E342</f>
        <v>8047.58</v>
      </c>
      <c r="F332" s="4">
        <f t="shared" si="134"/>
        <v>9128.82</v>
      </c>
      <c r="G332" s="4">
        <f t="shared" si="134"/>
        <v>10664.5</v>
      </c>
      <c r="H332" s="4">
        <f t="shared" si="134"/>
        <v>15318.7</v>
      </c>
      <c r="I332" s="4">
        <f t="shared" si="134"/>
        <v>16176</v>
      </c>
      <c r="J332" s="4">
        <f t="shared" si="134"/>
        <v>17649.008969999999</v>
      </c>
      <c r="K332" s="4">
        <f t="shared" si="134"/>
        <v>17833.73</v>
      </c>
      <c r="L332" s="4">
        <f t="shared" si="134"/>
        <v>25250.6</v>
      </c>
      <c r="M332" s="4">
        <f t="shared" si="134"/>
        <v>26996.76</v>
      </c>
      <c r="N332" s="4">
        <f t="shared" si="134"/>
        <v>26996.799999999999</v>
      </c>
      <c r="O332" s="4">
        <f t="shared" si="134"/>
        <v>26996.7</v>
      </c>
      <c r="P332" s="160"/>
    </row>
    <row r="333" spans="1:16" s="13" customFormat="1" ht="21" customHeight="1" x14ac:dyDescent="0.25">
      <c r="A333" s="163"/>
      <c r="B333" s="166"/>
      <c r="C333" s="44" t="s">
        <v>8</v>
      </c>
      <c r="D333" s="4">
        <f>D338+D343</f>
        <v>0</v>
      </c>
      <c r="E333" s="4">
        <v>0</v>
      </c>
      <c r="F333" s="4">
        <v>0</v>
      </c>
      <c r="G333" s="4">
        <v>0</v>
      </c>
      <c r="H333" s="4">
        <v>0</v>
      </c>
      <c r="I333" s="4">
        <v>0</v>
      </c>
      <c r="J333" s="4">
        <v>0</v>
      </c>
      <c r="K333" s="4">
        <v>0</v>
      </c>
      <c r="L333" s="4">
        <v>0</v>
      </c>
      <c r="M333" s="4">
        <v>0</v>
      </c>
      <c r="N333" s="4">
        <v>0</v>
      </c>
      <c r="O333" s="33">
        <v>0</v>
      </c>
      <c r="P333" s="160"/>
    </row>
    <row r="334" spans="1:16" s="12" customFormat="1" ht="21" customHeight="1" x14ac:dyDescent="0.25">
      <c r="A334" s="173" t="s">
        <v>84</v>
      </c>
      <c r="B334" s="174" t="s">
        <v>12</v>
      </c>
      <c r="C334" s="43" t="s">
        <v>4</v>
      </c>
      <c r="D334" s="5">
        <f>E334+F334+G334+H334+I334+J334+K334+L334+M334+N334+O334</f>
        <v>196704.11897000001</v>
      </c>
      <c r="E334" s="5">
        <f>E335+E336+E337+E338</f>
        <v>7434.3</v>
      </c>
      <c r="F334" s="5">
        <f>F335+F336+F337+F338</f>
        <v>7751.5</v>
      </c>
      <c r="G334" s="5">
        <f>G335+G336+G337+G338</f>
        <v>8993.6</v>
      </c>
      <c r="H334" s="5">
        <f>H335+H336+H337+H338</f>
        <v>14461</v>
      </c>
      <c r="I334" s="5">
        <f>I335+I336+I337+I338</f>
        <v>16176</v>
      </c>
      <c r="J334" s="5">
        <f>J337</f>
        <v>17649.008969999999</v>
      </c>
      <c r="K334" s="5">
        <f>K335+K336+K337+K338</f>
        <v>17833.73</v>
      </c>
      <c r="L334" s="5">
        <v>25414.720000000001</v>
      </c>
      <c r="M334" s="5">
        <f>M335+M336+M337+M338</f>
        <v>26996.76</v>
      </c>
      <c r="N334" s="5">
        <f>N335+N336+N337+N338</f>
        <v>26996.799999999999</v>
      </c>
      <c r="O334" s="9">
        <f>O335+O336+O337+O338</f>
        <v>26996.7</v>
      </c>
      <c r="P334" s="160"/>
    </row>
    <row r="335" spans="1:16" s="12" customFormat="1" ht="38.25" customHeight="1" x14ac:dyDescent="0.25">
      <c r="A335" s="173"/>
      <c r="B335" s="174"/>
      <c r="C335" s="43" t="s">
        <v>5</v>
      </c>
      <c r="D335" s="5">
        <f>E335+F335+G335+H335+I335+J335+K335+L335+M335+N335+O335</f>
        <v>0</v>
      </c>
      <c r="E335" s="5">
        <v>0</v>
      </c>
      <c r="F335" s="5">
        <v>0</v>
      </c>
      <c r="G335" s="5">
        <v>0</v>
      </c>
      <c r="H335" s="5">
        <v>0</v>
      </c>
      <c r="I335" s="5">
        <v>0</v>
      </c>
      <c r="J335" s="5">
        <v>0</v>
      </c>
      <c r="K335" s="5">
        <v>0</v>
      </c>
      <c r="L335" s="5">
        <v>0</v>
      </c>
      <c r="M335" s="5">
        <v>0</v>
      </c>
      <c r="N335" s="5">
        <v>0</v>
      </c>
      <c r="O335" s="9">
        <v>0</v>
      </c>
      <c r="P335" s="160"/>
    </row>
    <row r="336" spans="1:16" s="12" customFormat="1" ht="21" customHeight="1" x14ac:dyDescent="0.25">
      <c r="A336" s="173"/>
      <c r="B336" s="174"/>
      <c r="C336" s="43" t="s">
        <v>6</v>
      </c>
      <c r="D336" s="5">
        <f>E336+F336+G336+H336+I336+J336+K336+L336+M336+N336+O336</f>
        <v>0</v>
      </c>
      <c r="E336" s="5">
        <v>0</v>
      </c>
      <c r="F336" s="5">
        <v>0</v>
      </c>
      <c r="G336" s="5">
        <v>0</v>
      </c>
      <c r="H336" s="5">
        <v>0</v>
      </c>
      <c r="I336" s="5">
        <v>0</v>
      </c>
      <c r="J336" s="5">
        <v>0</v>
      </c>
      <c r="K336" s="5">
        <v>0</v>
      </c>
      <c r="L336" s="5">
        <v>0</v>
      </c>
      <c r="M336" s="5">
        <v>0</v>
      </c>
      <c r="N336" s="5">
        <v>0</v>
      </c>
      <c r="O336" s="9">
        <v>0</v>
      </c>
      <c r="P336" s="160"/>
    </row>
    <row r="337" spans="1:16" s="12" customFormat="1" ht="21" customHeight="1" x14ac:dyDescent="0.25">
      <c r="A337" s="173"/>
      <c r="B337" s="174"/>
      <c r="C337" s="43" t="s">
        <v>7</v>
      </c>
      <c r="D337" s="5">
        <f>E337+F337+G337+H337+I337+J337+K337+L337+M337+N337+O337</f>
        <v>196539.99897000002</v>
      </c>
      <c r="E337" s="5">
        <v>7434.3</v>
      </c>
      <c r="F337" s="5">
        <v>7751.5</v>
      </c>
      <c r="G337" s="5">
        <v>8993.6</v>
      </c>
      <c r="H337" s="5">
        <v>14461</v>
      </c>
      <c r="I337" s="5">
        <f>2778.9+13397.1</f>
        <v>16176</v>
      </c>
      <c r="J337" s="5">
        <v>17649.008969999999</v>
      </c>
      <c r="K337" s="5">
        <v>17833.73</v>
      </c>
      <c r="L337" s="5">
        <v>25250.6</v>
      </c>
      <c r="M337" s="5">
        <v>26996.76</v>
      </c>
      <c r="N337" s="5">
        <v>26996.799999999999</v>
      </c>
      <c r="O337" s="9">
        <v>26996.7</v>
      </c>
      <c r="P337" s="160"/>
    </row>
    <row r="338" spans="1:16" s="12" customFormat="1" ht="21" customHeight="1" x14ac:dyDescent="0.25">
      <c r="A338" s="173"/>
      <c r="B338" s="174"/>
      <c r="C338" s="43" t="s">
        <v>8</v>
      </c>
      <c r="D338" s="5">
        <f>E338+F338+G338+H338+I338+J338+K338+L338+M338+N338+O338</f>
        <v>0</v>
      </c>
      <c r="E338" s="5">
        <v>0</v>
      </c>
      <c r="F338" s="5">
        <v>0</v>
      </c>
      <c r="G338" s="5">
        <v>0</v>
      </c>
      <c r="H338" s="5">
        <v>0</v>
      </c>
      <c r="I338" s="5">
        <v>0</v>
      </c>
      <c r="J338" s="5">
        <v>0</v>
      </c>
      <c r="K338" s="5">
        <v>0</v>
      </c>
      <c r="L338" s="5">
        <v>0</v>
      </c>
      <c r="M338" s="5">
        <v>0</v>
      </c>
      <c r="N338" s="5">
        <v>0</v>
      </c>
      <c r="O338" s="9">
        <v>0</v>
      </c>
      <c r="P338" s="160"/>
    </row>
    <row r="339" spans="1:16" s="12" customFormat="1" ht="21" customHeight="1" x14ac:dyDescent="0.25">
      <c r="A339" s="167" t="s">
        <v>85</v>
      </c>
      <c r="B339" s="170" t="s">
        <v>51</v>
      </c>
      <c r="C339" s="43" t="s">
        <v>4</v>
      </c>
      <c r="D339" s="5">
        <f t="shared" ref="D339:D364" si="135">E339+F339+G339+H339+I339+J339+K339+L339+M339+N339+O339</f>
        <v>4519.2</v>
      </c>
      <c r="E339" s="5">
        <f>E340+E341+E342+E343</f>
        <v>613.28</v>
      </c>
      <c r="F339" s="5">
        <f t="shared" ref="F339:O339" si="136">F340+F341+F342+F343</f>
        <v>1377.32</v>
      </c>
      <c r="G339" s="5">
        <f t="shared" si="136"/>
        <v>1670.9</v>
      </c>
      <c r="H339" s="5">
        <f t="shared" si="136"/>
        <v>857.7</v>
      </c>
      <c r="I339" s="5">
        <f t="shared" si="136"/>
        <v>0</v>
      </c>
      <c r="J339" s="5">
        <f t="shared" si="136"/>
        <v>0</v>
      </c>
      <c r="K339" s="5">
        <f t="shared" si="136"/>
        <v>0</v>
      </c>
      <c r="L339" s="5">
        <f t="shared" si="136"/>
        <v>0</v>
      </c>
      <c r="M339" s="5">
        <f t="shared" si="136"/>
        <v>0</v>
      </c>
      <c r="N339" s="5">
        <f t="shared" si="136"/>
        <v>0</v>
      </c>
      <c r="O339" s="9">
        <f t="shared" si="136"/>
        <v>0</v>
      </c>
      <c r="P339" s="160"/>
    </row>
    <row r="340" spans="1:16" s="12" customFormat="1" ht="39.75" customHeight="1" x14ac:dyDescent="0.25">
      <c r="A340" s="168"/>
      <c r="B340" s="171"/>
      <c r="C340" s="43" t="s">
        <v>5</v>
      </c>
      <c r="D340" s="5">
        <f t="shared" si="135"/>
        <v>0</v>
      </c>
      <c r="E340" s="5">
        <v>0</v>
      </c>
      <c r="F340" s="5">
        <v>0</v>
      </c>
      <c r="G340" s="5">
        <v>0</v>
      </c>
      <c r="H340" s="5">
        <v>0</v>
      </c>
      <c r="I340" s="5">
        <v>0</v>
      </c>
      <c r="J340" s="5">
        <v>0</v>
      </c>
      <c r="K340" s="5">
        <v>0</v>
      </c>
      <c r="L340" s="5">
        <v>0</v>
      </c>
      <c r="M340" s="5">
        <v>0</v>
      </c>
      <c r="N340" s="5">
        <v>0</v>
      </c>
      <c r="O340" s="9">
        <v>0</v>
      </c>
      <c r="P340" s="160"/>
    </row>
    <row r="341" spans="1:16" s="12" customFormat="1" ht="21" customHeight="1" x14ac:dyDescent="0.25">
      <c r="A341" s="168"/>
      <c r="B341" s="171"/>
      <c r="C341" s="43" t="s">
        <v>6</v>
      </c>
      <c r="D341" s="5">
        <f t="shared" si="135"/>
        <v>0</v>
      </c>
      <c r="E341" s="5">
        <v>0</v>
      </c>
      <c r="F341" s="5">
        <v>0</v>
      </c>
      <c r="G341" s="5">
        <v>0</v>
      </c>
      <c r="H341" s="5">
        <v>0</v>
      </c>
      <c r="I341" s="5">
        <v>0</v>
      </c>
      <c r="J341" s="5">
        <v>0</v>
      </c>
      <c r="K341" s="5">
        <v>0</v>
      </c>
      <c r="L341" s="5">
        <v>0</v>
      </c>
      <c r="M341" s="5">
        <v>0</v>
      </c>
      <c r="N341" s="5">
        <v>0</v>
      </c>
      <c r="O341" s="9">
        <v>0</v>
      </c>
      <c r="P341" s="160"/>
    </row>
    <row r="342" spans="1:16" s="12" customFormat="1" ht="21" customHeight="1" x14ac:dyDescent="0.25">
      <c r="A342" s="168"/>
      <c r="B342" s="171"/>
      <c r="C342" s="43" t="s">
        <v>7</v>
      </c>
      <c r="D342" s="5">
        <f t="shared" si="135"/>
        <v>4519.2</v>
      </c>
      <c r="E342" s="5">
        <v>613.28</v>
      </c>
      <c r="F342" s="5">
        <v>1377.32</v>
      </c>
      <c r="G342" s="5">
        <v>1670.9</v>
      </c>
      <c r="H342" s="5">
        <v>857.7</v>
      </c>
      <c r="I342" s="5">
        <v>0</v>
      </c>
      <c r="J342" s="5">
        <v>0</v>
      </c>
      <c r="K342" s="5">
        <v>0</v>
      </c>
      <c r="L342" s="5">
        <v>0</v>
      </c>
      <c r="M342" s="5">
        <v>0</v>
      </c>
      <c r="N342" s="5">
        <v>0</v>
      </c>
      <c r="O342" s="9">
        <v>0</v>
      </c>
      <c r="P342" s="160"/>
    </row>
    <row r="343" spans="1:16" s="12" customFormat="1" ht="21" customHeight="1" x14ac:dyDescent="0.25">
      <c r="A343" s="169"/>
      <c r="B343" s="172"/>
      <c r="C343" s="43" t="s">
        <v>8</v>
      </c>
      <c r="D343" s="5">
        <f t="shared" si="135"/>
        <v>0</v>
      </c>
      <c r="E343" s="5">
        <v>0</v>
      </c>
      <c r="F343" s="5">
        <v>0</v>
      </c>
      <c r="G343" s="5">
        <v>0</v>
      </c>
      <c r="H343" s="5">
        <v>0</v>
      </c>
      <c r="I343" s="5">
        <v>0</v>
      </c>
      <c r="J343" s="5">
        <v>0</v>
      </c>
      <c r="K343" s="5">
        <v>0</v>
      </c>
      <c r="L343" s="5">
        <v>0</v>
      </c>
      <c r="M343" s="5">
        <v>0</v>
      </c>
      <c r="N343" s="5">
        <v>0</v>
      </c>
      <c r="O343" s="9">
        <v>0</v>
      </c>
      <c r="P343" s="160"/>
    </row>
    <row r="344" spans="1:16" s="13" customFormat="1" ht="17.25" customHeight="1" x14ac:dyDescent="0.25">
      <c r="A344" s="178" t="s">
        <v>52</v>
      </c>
      <c r="B344" s="179" t="s">
        <v>53</v>
      </c>
      <c r="C344" s="44" t="s">
        <v>4</v>
      </c>
      <c r="D344" s="4">
        <f t="shared" si="135"/>
        <v>242275.31</v>
      </c>
      <c r="E344" s="4">
        <f>E349+E359</f>
        <v>104939.22</v>
      </c>
      <c r="F344" s="4">
        <f t="shared" ref="F344:H344" si="137">F349+F359</f>
        <v>52294.61</v>
      </c>
      <c r="G344" s="4">
        <f t="shared" si="137"/>
        <v>26147.300000000003</v>
      </c>
      <c r="H344" s="4">
        <f t="shared" si="137"/>
        <v>13073.650000000001</v>
      </c>
      <c r="I344" s="4">
        <f>I349+I359</f>
        <v>6536.83</v>
      </c>
      <c r="J344" s="4">
        <f>J345+J346+J347+J348</f>
        <v>693</v>
      </c>
      <c r="K344" s="4">
        <f>K345+K346+K347</f>
        <v>376.2</v>
      </c>
      <c r="L344" s="4">
        <f t="shared" ref="L344:O344" si="138">L345+L346+L347</f>
        <v>19107.5</v>
      </c>
      <c r="M344" s="4">
        <f t="shared" si="138"/>
        <v>19107</v>
      </c>
      <c r="N344" s="4">
        <f t="shared" si="138"/>
        <v>0</v>
      </c>
      <c r="O344" s="4">
        <f t="shared" si="138"/>
        <v>0</v>
      </c>
      <c r="P344" s="183" t="s">
        <v>91</v>
      </c>
    </row>
    <row r="345" spans="1:16" s="13" customFormat="1" ht="39" customHeight="1" x14ac:dyDescent="0.25">
      <c r="A345" s="178"/>
      <c r="B345" s="179"/>
      <c r="C345" s="44" t="s">
        <v>5</v>
      </c>
      <c r="D345" s="4">
        <f>E345+F345+G345+H345+I345+J345+K345+L345+M345+N345+O345</f>
        <v>0</v>
      </c>
      <c r="E345" s="4">
        <f t="shared" ref="E345:O348" si="139">E350+E360</f>
        <v>0</v>
      </c>
      <c r="F345" s="4">
        <f t="shared" si="139"/>
        <v>0</v>
      </c>
      <c r="G345" s="4">
        <f t="shared" si="139"/>
        <v>0</v>
      </c>
      <c r="H345" s="4">
        <f t="shared" si="139"/>
        <v>0</v>
      </c>
      <c r="I345" s="4">
        <f t="shared" si="139"/>
        <v>0</v>
      </c>
      <c r="J345" s="4">
        <f t="shared" si="139"/>
        <v>0</v>
      </c>
      <c r="K345" s="4">
        <f>K360</f>
        <v>0</v>
      </c>
      <c r="L345" s="4">
        <f t="shared" si="139"/>
        <v>0</v>
      </c>
      <c r="M345" s="4">
        <f t="shared" si="139"/>
        <v>0</v>
      </c>
      <c r="N345" s="4">
        <f t="shared" si="139"/>
        <v>0</v>
      </c>
      <c r="O345" s="4">
        <f t="shared" si="139"/>
        <v>0</v>
      </c>
      <c r="P345" s="183"/>
    </row>
    <row r="346" spans="1:16" s="13" customFormat="1" ht="18.75" customHeight="1" x14ac:dyDescent="0.25">
      <c r="A346" s="178"/>
      <c r="B346" s="179"/>
      <c r="C346" s="44" t="s">
        <v>6</v>
      </c>
      <c r="D346" s="4">
        <f t="shared" si="135"/>
        <v>31757</v>
      </c>
      <c r="E346" s="4">
        <f t="shared" si="139"/>
        <v>0</v>
      </c>
      <c r="F346" s="4">
        <f t="shared" si="139"/>
        <v>0</v>
      </c>
      <c r="G346" s="4">
        <f t="shared" si="139"/>
        <v>0</v>
      </c>
      <c r="H346" s="4">
        <f t="shared" si="139"/>
        <v>0</v>
      </c>
      <c r="I346" s="4">
        <f t="shared" si="139"/>
        <v>0</v>
      </c>
      <c r="J346" s="4">
        <v>0</v>
      </c>
      <c r="K346" s="4">
        <v>0</v>
      </c>
      <c r="L346" s="4">
        <f>L361</f>
        <v>15878.5</v>
      </c>
      <c r="M346" s="4">
        <f t="shared" si="139"/>
        <v>15878.5</v>
      </c>
      <c r="N346" s="4">
        <f t="shared" si="139"/>
        <v>0</v>
      </c>
      <c r="O346" s="4">
        <f t="shared" si="139"/>
        <v>0</v>
      </c>
      <c r="P346" s="183"/>
    </row>
    <row r="347" spans="1:16" s="13" customFormat="1" ht="24" customHeight="1" x14ac:dyDescent="0.25">
      <c r="A347" s="178"/>
      <c r="B347" s="179"/>
      <c r="C347" s="44" t="s">
        <v>7</v>
      </c>
      <c r="D347" s="4">
        <f>E347+F347+G347+H347+I347+J347+K347+L347+M347+N347+O347</f>
        <v>210518.31</v>
      </c>
      <c r="E347" s="4">
        <f t="shared" si="139"/>
        <v>104939.22</v>
      </c>
      <c r="F347" s="4">
        <f t="shared" si="139"/>
        <v>52294.61</v>
      </c>
      <c r="G347" s="4">
        <f t="shared" si="139"/>
        <v>26147.300000000003</v>
      </c>
      <c r="H347" s="4">
        <f t="shared" si="139"/>
        <v>13073.650000000001</v>
      </c>
      <c r="I347" s="4">
        <f t="shared" si="139"/>
        <v>6536.83</v>
      </c>
      <c r="J347" s="4">
        <v>693</v>
      </c>
      <c r="K347" s="4">
        <f>K352+K362+K382</f>
        <v>376.2</v>
      </c>
      <c r="L347" s="4">
        <f t="shared" ref="L347:O347" si="140">L352+L362+L382</f>
        <v>3229</v>
      </c>
      <c r="M347" s="4">
        <f t="shared" si="140"/>
        <v>3228.5</v>
      </c>
      <c r="N347" s="4">
        <f t="shared" si="140"/>
        <v>0</v>
      </c>
      <c r="O347" s="4">
        <f t="shared" si="140"/>
        <v>0</v>
      </c>
      <c r="P347" s="183"/>
    </row>
    <row r="348" spans="1:16" s="13" customFormat="1" ht="19.5" customHeight="1" x14ac:dyDescent="0.25">
      <c r="A348" s="178"/>
      <c r="B348" s="179"/>
      <c r="C348" s="44" t="s">
        <v>8</v>
      </c>
      <c r="D348" s="4">
        <f t="shared" si="135"/>
        <v>0</v>
      </c>
      <c r="E348" s="4">
        <f t="shared" si="139"/>
        <v>0</v>
      </c>
      <c r="F348" s="4">
        <f t="shared" si="139"/>
        <v>0</v>
      </c>
      <c r="G348" s="4">
        <f t="shared" si="139"/>
        <v>0</v>
      </c>
      <c r="H348" s="4">
        <f t="shared" si="139"/>
        <v>0</v>
      </c>
      <c r="I348" s="4">
        <f t="shared" si="139"/>
        <v>0</v>
      </c>
      <c r="J348" s="4">
        <f t="shared" si="139"/>
        <v>0</v>
      </c>
      <c r="K348" s="4">
        <f t="shared" si="139"/>
        <v>0</v>
      </c>
      <c r="L348" s="4">
        <f t="shared" si="139"/>
        <v>0</v>
      </c>
      <c r="M348" s="4">
        <f t="shared" si="139"/>
        <v>0</v>
      </c>
      <c r="N348" s="4">
        <f t="shared" si="139"/>
        <v>0</v>
      </c>
      <c r="O348" s="4">
        <f t="shared" si="139"/>
        <v>0</v>
      </c>
      <c r="P348" s="183"/>
    </row>
    <row r="349" spans="1:16" s="13" customFormat="1" ht="21" customHeight="1" x14ac:dyDescent="0.25">
      <c r="A349" s="178" t="s">
        <v>54</v>
      </c>
      <c r="B349" s="179" t="s">
        <v>110</v>
      </c>
      <c r="C349" s="44" t="s">
        <v>4</v>
      </c>
      <c r="D349" s="4">
        <f t="shared" si="135"/>
        <v>350</v>
      </c>
      <c r="E349" s="4">
        <f>E354</f>
        <v>350</v>
      </c>
      <c r="F349" s="4">
        <f t="shared" ref="F349:O349" si="141">F354</f>
        <v>0</v>
      </c>
      <c r="G349" s="4">
        <f t="shared" si="141"/>
        <v>0</v>
      </c>
      <c r="H349" s="4">
        <f t="shared" si="141"/>
        <v>0</v>
      </c>
      <c r="I349" s="4">
        <f t="shared" si="141"/>
        <v>0</v>
      </c>
      <c r="J349" s="4">
        <f t="shared" si="141"/>
        <v>0</v>
      </c>
      <c r="K349" s="4">
        <f t="shared" si="141"/>
        <v>0</v>
      </c>
      <c r="L349" s="4">
        <f t="shared" si="141"/>
        <v>0</v>
      </c>
      <c r="M349" s="4">
        <f t="shared" si="141"/>
        <v>0</v>
      </c>
      <c r="N349" s="4">
        <f t="shared" si="141"/>
        <v>0</v>
      </c>
      <c r="O349" s="4">
        <f t="shared" si="141"/>
        <v>0</v>
      </c>
      <c r="P349" s="183"/>
    </row>
    <row r="350" spans="1:16" s="13" customFormat="1" ht="32.25" customHeight="1" x14ac:dyDescent="0.25">
      <c r="A350" s="178"/>
      <c r="B350" s="179"/>
      <c r="C350" s="44" t="s">
        <v>5</v>
      </c>
      <c r="D350" s="4">
        <f t="shared" si="135"/>
        <v>0</v>
      </c>
      <c r="E350" s="4">
        <f t="shared" ref="E350:O353" si="142">E355</f>
        <v>0</v>
      </c>
      <c r="F350" s="4">
        <f t="shared" si="142"/>
        <v>0</v>
      </c>
      <c r="G350" s="4">
        <f t="shared" si="142"/>
        <v>0</v>
      </c>
      <c r="H350" s="4">
        <f t="shared" si="142"/>
        <v>0</v>
      </c>
      <c r="I350" s="4">
        <f t="shared" si="142"/>
        <v>0</v>
      </c>
      <c r="J350" s="4">
        <f t="shared" si="142"/>
        <v>0</v>
      </c>
      <c r="K350" s="4">
        <f t="shared" si="142"/>
        <v>0</v>
      </c>
      <c r="L350" s="4">
        <f t="shared" si="142"/>
        <v>0</v>
      </c>
      <c r="M350" s="4">
        <f t="shared" si="142"/>
        <v>0</v>
      </c>
      <c r="N350" s="4">
        <f t="shared" si="142"/>
        <v>0</v>
      </c>
      <c r="O350" s="4">
        <f t="shared" si="142"/>
        <v>0</v>
      </c>
      <c r="P350" s="183"/>
    </row>
    <row r="351" spans="1:16" s="13" customFormat="1" ht="21" customHeight="1" x14ac:dyDescent="0.25">
      <c r="A351" s="178"/>
      <c r="B351" s="179"/>
      <c r="C351" s="44" t="s">
        <v>6</v>
      </c>
      <c r="D351" s="4">
        <f t="shared" si="135"/>
        <v>0</v>
      </c>
      <c r="E351" s="4">
        <f t="shared" si="142"/>
        <v>0</v>
      </c>
      <c r="F351" s="4">
        <f t="shared" si="142"/>
        <v>0</v>
      </c>
      <c r="G351" s="4">
        <f t="shared" si="142"/>
        <v>0</v>
      </c>
      <c r="H351" s="4">
        <f t="shared" si="142"/>
        <v>0</v>
      </c>
      <c r="I351" s="4">
        <f t="shared" si="142"/>
        <v>0</v>
      </c>
      <c r="J351" s="4">
        <f t="shared" si="142"/>
        <v>0</v>
      </c>
      <c r="K351" s="4">
        <f t="shared" si="142"/>
        <v>0</v>
      </c>
      <c r="L351" s="4">
        <f t="shared" si="142"/>
        <v>0</v>
      </c>
      <c r="M351" s="4">
        <f t="shared" si="142"/>
        <v>0</v>
      </c>
      <c r="N351" s="4">
        <f t="shared" si="142"/>
        <v>0</v>
      </c>
      <c r="O351" s="4">
        <f t="shared" si="142"/>
        <v>0</v>
      </c>
      <c r="P351" s="183"/>
    </row>
    <row r="352" spans="1:16" s="13" customFormat="1" ht="21" customHeight="1" x14ac:dyDescent="0.25">
      <c r="A352" s="178"/>
      <c r="B352" s="179"/>
      <c r="C352" s="44" t="s">
        <v>7</v>
      </c>
      <c r="D352" s="4">
        <f t="shared" si="135"/>
        <v>350</v>
      </c>
      <c r="E352" s="4">
        <f t="shared" si="142"/>
        <v>350</v>
      </c>
      <c r="F352" s="4">
        <f t="shared" si="142"/>
        <v>0</v>
      </c>
      <c r="G352" s="4">
        <f t="shared" si="142"/>
        <v>0</v>
      </c>
      <c r="H352" s="4">
        <f t="shared" si="142"/>
        <v>0</v>
      </c>
      <c r="I352" s="4">
        <f t="shared" si="142"/>
        <v>0</v>
      </c>
      <c r="J352" s="4">
        <f t="shared" si="142"/>
        <v>0</v>
      </c>
      <c r="K352" s="4">
        <f t="shared" si="142"/>
        <v>0</v>
      </c>
      <c r="L352" s="4">
        <f t="shared" si="142"/>
        <v>0</v>
      </c>
      <c r="M352" s="4">
        <f t="shared" si="142"/>
        <v>0</v>
      </c>
      <c r="N352" s="4">
        <f t="shared" si="142"/>
        <v>0</v>
      </c>
      <c r="O352" s="4">
        <f t="shared" si="142"/>
        <v>0</v>
      </c>
      <c r="P352" s="183"/>
    </row>
    <row r="353" spans="1:16" s="13" customFormat="1" ht="21" customHeight="1" x14ac:dyDescent="0.25">
      <c r="A353" s="178"/>
      <c r="B353" s="179"/>
      <c r="C353" s="44" t="s">
        <v>8</v>
      </c>
      <c r="D353" s="4">
        <f t="shared" si="135"/>
        <v>0</v>
      </c>
      <c r="E353" s="4">
        <f t="shared" si="142"/>
        <v>0</v>
      </c>
      <c r="F353" s="4">
        <f t="shared" si="142"/>
        <v>0</v>
      </c>
      <c r="G353" s="4">
        <f t="shared" si="142"/>
        <v>0</v>
      </c>
      <c r="H353" s="4">
        <f t="shared" si="142"/>
        <v>0</v>
      </c>
      <c r="I353" s="4">
        <f t="shared" si="142"/>
        <v>0</v>
      </c>
      <c r="J353" s="4">
        <f t="shared" si="142"/>
        <v>0</v>
      </c>
      <c r="K353" s="4">
        <f t="shared" si="142"/>
        <v>0</v>
      </c>
      <c r="L353" s="4">
        <f t="shared" si="142"/>
        <v>0</v>
      </c>
      <c r="M353" s="4">
        <f t="shared" si="142"/>
        <v>0</v>
      </c>
      <c r="N353" s="4">
        <f t="shared" si="142"/>
        <v>0</v>
      </c>
      <c r="O353" s="4">
        <f t="shared" si="142"/>
        <v>0</v>
      </c>
      <c r="P353" s="183"/>
    </row>
    <row r="354" spans="1:16" s="12" customFormat="1" ht="21" customHeight="1" x14ac:dyDescent="0.25">
      <c r="A354" s="173" t="s">
        <v>86</v>
      </c>
      <c r="B354" s="174" t="s">
        <v>55</v>
      </c>
      <c r="C354" s="43" t="s">
        <v>4</v>
      </c>
      <c r="D354" s="5">
        <f t="shared" si="135"/>
        <v>350</v>
      </c>
      <c r="E354" s="5">
        <v>350</v>
      </c>
      <c r="F354" s="5">
        <v>0</v>
      </c>
      <c r="G354" s="5">
        <v>0</v>
      </c>
      <c r="H354" s="5">
        <v>0</v>
      </c>
      <c r="I354" s="5">
        <v>0</v>
      </c>
      <c r="J354" s="5">
        <v>0</v>
      </c>
      <c r="K354" s="5">
        <v>0</v>
      </c>
      <c r="L354" s="5">
        <v>0</v>
      </c>
      <c r="M354" s="5">
        <v>0</v>
      </c>
      <c r="N354" s="5">
        <v>0</v>
      </c>
      <c r="O354" s="5">
        <v>0</v>
      </c>
      <c r="P354" s="183"/>
    </row>
    <row r="355" spans="1:16" s="12" customFormat="1" ht="36" customHeight="1" x14ac:dyDescent="0.25">
      <c r="A355" s="173"/>
      <c r="B355" s="174"/>
      <c r="C355" s="43" t="s">
        <v>5</v>
      </c>
      <c r="D355" s="5">
        <f t="shared" si="135"/>
        <v>0</v>
      </c>
      <c r="E355" s="5">
        <v>0</v>
      </c>
      <c r="F355" s="5">
        <v>0</v>
      </c>
      <c r="G355" s="5">
        <v>0</v>
      </c>
      <c r="H355" s="5">
        <v>0</v>
      </c>
      <c r="I355" s="5">
        <v>0</v>
      </c>
      <c r="J355" s="5">
        <v>0</v>
      </c>
      <c r="K355" s="5">
        <v>0</v>
      </c>
      <c r="L355" s="5">
        <v>0</v>
      </c>
      <c r="M355" s="5">
        <v>0</v>
      </c>
      <c r="N355" s="5">
        <v>0</v>
      </c>
      <c r="O355" s="5">
        <v>0</v>
      </c>
      <c r="P355" s="183"/>
    </row>
    <row r="356" spans="1:16" s="12" customFormat="1" ht="21" customHeight="1" x14ac:dyDescent="0.25">
      <c r="A356" s="173"/>
      <c r="B356" s="174"/>
      <c r="C356" s="43" t="s">
        <v>6</v>
      </c>
      <c r="D356" s="5">
        <f t="shared" si="135"/>
        <v>0</v>
      </c>
      <c r="E356" s="5">
        <v>0</v>
      </c>
      <c r="F356" s="5">
        <v>0</v>
      </c>
      <c r="G356" s="5">
        <v>0</v>
      </c>
      <c r="H356" s="5">
        <v>0</v>
      </c>
      <c r="I356" s="5">
        <v>0</v>
      </c>
      <c r="J356" s="5">
        <v>0</v>
      </c>
      <c r="K356" s="5">
        <v>0</v>
      </c>
      <c r="L356" s="5">
        <v>0</v>
      </c>
      <c r="M356" s="5">
        <v>0</v>
      </c>
      <c r="N356" s="5">
        <v>0</v>
      </c>
      <c r="O356" s="5">
        <v>0</v>
      </c>
      <c r="P356" s="183"/>
    </row>
    <row r="357" spans="1:16" s="12" customFormat="1" ht="21" customHeight="1" x14ac:dyDescent="0.25">
      <c r="A357" s="173"/>
      <c r="B357" s="174"/>
      <c r="C357" s="43" t="s">
        <v>7</v>
      </c>
      <c r="D357" s="5">
        <f t="shared" si="135"/>
        <v>350</v>
      </c>
      <c r="E357" s="5">
        <v>350</v>
      </c>
      <c r="F357" s="5">
        <v>0</v>
      </c>
      <c r="G357" s="5">
        <v>0</v>
      </c>
      <c r="H357" s="5">
        <v>0</v>
      </c>
      <c r="I357" s="5">
        <v>0</v>
      </c>
      <c r="J357" s="5">
        <v>0</v>
      </c>
      <c r="K357" s="5">
        <v>0</v>
      </c>
      <c r="L357" s="5">
        <v>0</v>
      </c>
      <c r="M357" s="5">
        <v>0</v>
      </c>
      <c r="N357" s="5">
        <v>0</v>
      </c>
      <c r="O357" s="5">
        <v>0</v>
      </c>
      <c r="P357" s="183"/>
    </row>
    <row r="358" spans="1:16" s="12" customFormat="1" ht="21" customHeight="1" x14ac:dyDescent="0.25">
      <c r="A358" s="173"/>
      <c r="B358" s="174"/>
      <c r="C358" s="43" t="s">
        <v>8</v>
      </c>
      <c r="D358" s="5">
        <f t="shared" si="135"/>
        <v>0</v>
      </c>
      <c r="E358" s="5">
        <v>0</v>
      </c>
      <c r="F358" s="5">
        <v>0</v>
      </c>
      <c r="G358" s="5">
        <v>0</v>
      </c>
      <c r="H358" s="5">
        <v>0</v>
      </c>
      <c r="I358" s="5">
        <v>0</v>
      </c>
      <c r="J358" s="5">
        <v>0</v>
      </c>
      <c r="K358" s="5">
        <v>0</v>
      </c>
      <c r="L358" s="5">
        <v>0</v>
      </c>
      <c r="M358" s="5">
        <v>0</v>
      </c>
      <c r="N358" s="5">
        <v>0</v>
      </c>
      <c r="O358" s="5">
        <v>0</v>
      </c>
      <c r="P358" s="183"/>
    </row>
    <row r="359" spans="1:16" s="13" customFormat="1" ht="21" customHeight="1" x14ac:dyDescent="0.25">
      <c r="A359" s="178" t="s">
        <v>114</v>
      </c>
      <c r="B359" s="179" t="s">
        <v>113</v>
      </c>
      <c r="C359" s="44" t="s">
        <v>4</v>
      </c>
      <c r="D359" s="4">
        <f>E359+F359+G359+H359+I359+J359+K359+L359+M359+N359+O359</f>
        <v>244163.91999999998</v>
      </c>
      <c r="E359" s="4">
        <f>E360+E361+E362+E363</f>
        <v>104589.22</v>
      </c>
      <c r="F359" s="4">
        <f t="shared" ref="F359:O359" si="143">F360+F361+F362+F363</f>
        <v>52294.61</v>
      </c>
      <c r="G359" s="4">
        <f t="shared" si="143"/>
        <v>26147.300000000003</v>
      </c>
      <c r="H359" s="4">
        <f t="shared" si="143"/>
        <v>13073.650000000001</v>
      </c>
      <c r="I359" s="4">
        <f t="shared" si="143"/>
        <v>6536.83</v>
      </c>
      <c r="J359" s="4">
        <f t="shared" si="143"/>
        <v>3268.41</v>
      </c>
      <c r="K359" s="4">
        <f t="shared" si="143"/>
        <v>39.4</v>
      </c>
      <c r="L359" s="4">
        <f t="shared" si="143"/>
        <v>19107.5</v>
      </c>
      <c r="M359" s="4">
        <f t="shared" si="143"/>
        <v>19107</v>
      </c>
      <c r="N359" s="4">
        <f t="shared" si="143"/>
        <v>0</v>
      </c>
      <c r="O359" s="4">
        <f t="shared" si="143"/>
        <v>0</v>
      </c>
      <c r="P359" s="180"/>
    </row>
    <row r="360" spans="1:16" s="13" customFormat="1" ht="31.5" customHeight="1" x14ac:dyDescent="0.25">
      <c r="A360" s="178"/>
      <c r="B360" s="179"/>
      <c r="C360" s="44" t="s">
        <v>5</v>
      </c>
      <c r="D360" s="4">
        <f>E360+F360+G360+H360+I360+J360+K360+L360+M360+N360+O360</f>
        <v>0</v>
      </c>
      <c r="E360" s="4">
        <f>E365+E370+E375</f>
        <v>0</v>
      </c>
      <c r="F360" s="4">
        <f t="shared" ref="F360:O360" si="144">F365+F370+F375</f>
        <v>0</v>
      </c>
      <c r="G360" s="4">
        <f t="shared" si="144"/>
        <v>0</v>
      </c>
      <c r="H360" s="4">
        <f t="shared" si="144"/>
        <v>0</v>
      </c>
      <c r="I360" s="4">
        <f t="shared" si="144"/>
        <v>0</v>
      </c>
      <c r="J360" s="4">
        <f t="shared" si="144"/>
        <v>0</v>
      </c>
      <c r="K360" s="4">
        <f t="shared" si="144"/>
        <v>0</v>
      </c>
      <c r="L360" s="4">
        <f t="shared" si="144"/>
        <v>0</v>
      </c>
      <c r="M360" s="4">
        <f t="shared" si="144"/>
        <v>0</v>
      </c>
      <c r="N360" s="4">
        <f t="shared" si="144"/>
        <v>0</v>
      </c>
      <c r="O360" s="4">
        <f t="shared" si="144"/>
        <v>0</v>
      </c>
      <c r="P360" s="181"/>
    </row>
    <row r="361" spans="1:16" s="13" customFormat="1" ht="21" customHeight="1" x14ac:dyDescent="0.25">
      <c r="A361" s="178"/>
      <c r="B361" s="179"/>
      <c r="C361" s="44" t="s">
        <v>6</v>
      </c>
      <c r="D361" s="4">
        <f t="shared" si="135"/>
        <v>31757</v>
      </c>
      <c r="E361" s="4">
        <f>E366+E371+E376</f>
        <v>0</v>
      </c>
      <c r="F361" s="4">
        <f t="shared" ref="F361:O363" si="145">F366+F371</f>
        <v>0</v>
      </c>
      <c r="G361" s="4">
        <f t="shared" si="145"/>
        <v>0</v>
      </c>
      <c r="H361" s="4">
        <f t="shared" si="145"/>
        <v>0</v>
      </c>
      <c r="I361" s="4">
        <f t="shared" si="145"/>
        <v>0</v>
      </c>
      <c r="J361" s="4">
        <v>0</v>
      </c>
      <c r="K361" s="4">
        <v>0</v>
      </c>
      <c r="L361" s="4">
        <f>L366</f>
        <v>15878.5</v>
      </c>
      <c r="M361" s="4">
        <f t="shared" si="145"/>
        <v>15878.5</v>
      </c>
      <c r="N361" s="4">
        <f t="shared" si="145"/>
        <v>0</v>
      </c>
      <c r="O361" s="4">
        <f t="shared" si="145"/>
        <v>0</v>
      </c>
      <c r="P361" s="181"/>
    </row>
    <row r="362" spans="1:16" s="13" customFormat="1" ht="21" customHeight="1" x14ac:dyDescent="0.25">
      <c r="A362" s="178"/>
      <c r="B362" s="179"/>
      <c r="C362" s="44" t="s">
        <v>7</v>
      </c>
      <c r="D362" s="4">
        <f t="shared" si="135"/>
        <v>212406.91999999998</v>
      </c>
      <c r="E362" s="4">
        <f>E367+E372+E377</f>
        <v>104589.22</v>
      </c>
      <c r="F362" s="4">
        <f t="shared" ref="F362:J362" si="146">F367+F372+F377</f>
        <v>52294.61</v>
      </c>
      <c r="G362" s="4">
        <f t="shared" si="146"/>
        <v>26147.300000000003</v>
      </c>
      <c r="H362" s="4">
        <f t="shared" si="146"/>
        <v>13073.650000000001</v>
      </c>
      <c r="I362" s="4">
        <f t="shared" si="146"/>
        <v>6536.83</v>
      </c>
      <c r="J362" s="4">
        <f t="shared" si="146"/>
        <v>3268.41</v>
      </c>
      <c r="K362" s="4">
        <f>K367+K372+K377</f>
        <v>39.4</v>
      </c>
      <c r="L362" s="4">
        <f>L367+L372+L377</f>
        <v>3229</v>
      </c>
      <c r="M362" s="4">
        <f>M367+M372+M377</f>
        <v>3228.5</v>
      </c>
      <c r="N362" s="4">
        <f>N367+N372+N377</f>
        <v>0</v>
      </c>
      <c r="O362" s="4">
        <f t="shared" ref="O362" si="147">O367+O372+O377+O387</f>
        <v>0</v>
      </c>
      <c r="P362" s="181"/>
    </row>
    <row r="363" spans="1:16" s="13" customFormat="1" ht="21" customHeight="1" x14ac:dyDescent="0.25">
      <c r="A363" s="178"/>
      <c r="B363" s="179"/>
      <c r="C363" s="44" t="s">
        <v>8</v>
      </c>
      <c r="D363" s="4">
        <f t="shared" si="135"/>
        <v>0</v>
      </c>
      <c r="E363" s="4">
        <f>E368+E373+E378</f>
        <v>0</v>
      </c>
      <c r="F363" s="4">
        <f t="shared" si="145"/>
        <v>0</v>
      </c>
      <c r="G363" s="4">
        <f t="shared" si="145"/>
        <v>0</v>
      </c>
      <c r="H363" s="4">
        <f t="shared" si="145"/>
        <v>0</v>
      </c>
      <c r="I363" s="4">
        <f t="shared" si="145"/>
        <v>0</v>
      </c>
      <c r="J363" s="4">
        <f t="shared" si="145"/>
        <v>0</v>
      </c>
      <c r="K363" s="4">
        <f t="shared" si="145"/>
        <v>0</v>
      </c>
      <c r="L363" s="4">
        <f t="shared" si="145"/>
        <v>0</v>
      </c>
      <c r="M363" s="4">
        <f t="shared" si="145"/>
        <v>0</v>
      </c>
      <c r="N363" s="4">
        <f t="shared" si="145"/>
        <v>0</v>
      </c>
      <c r="O363" s="4">
        <f t="shared" si="145"/>
        <v>0</v>
      </c>
      <c r="P363" s="182"/>
    </row>
    <row r="364" spans="1:16" s="12" customFormat="1" ht="21" customHeight="1" x14ac:dyDescent="0.25">
      <c r="A364" s="173" t="s">
        <v>115</v>
      </c>
      <c r="B364" s="174" t="s">
        <v>111</v>
      </c>
      <c r="C364" s="43" t="s">
        <v>4</v>
      </c>
      <c r="D364" s="5">
        <f t="shared" si="135"/>
        <v>17407.2</v>
      </c>
      <c r="E364" s="5">
        <v>0</v>
      </c>
      <c r="F364" s="5">
        <v>0</v>
      </c>
      <c r="G364" s="5">
        <v>0</v>
      </c>
      <c r="H364" s="5">
        <v>0</v>
      </c>
      <c r="I364" s="5">
        <v>0</v>
      </c>
      <c r="J364" s="5">
        <v>693</v>
      </c>
      <c r="K364" s="5">
        <f>K365+K366+K367+K368</f>
        <v>0</v>
      </c>
      <c r="L364" s="5">
        <f>L365+L366+L367+L368</f>
        <v>16714.2</v>
      </c>
      <c r="M364" s="5">
        <v>0</v>
      </c>
      <c r="N364" s="5">
        <v>0</v>
      </c>
      <c r="O364" s="5">
        <v>0</v>
      </c>
      <c r="P364" s="175" t="s">
        <v>105</v>
      </c>
    </row>
    <row r="365" spans="1:16" s="12" customFormat="1" ht="35.25" customHeight="1" x14ac:dyDescent="0.25">
      <c r="A365" s="173"/>
      <c r="B365" s="174"/>
      <c r="C365" s="43" t="s">
        <v>5</v>
      </c>
      <c r="D365" s="5">
        <f t="shared" ref="D365:D388" si="148">E365+F365+G365+H365+I365+J365+K365+L365+M365+N365+O365</f>
        <v>0</v>
      </c>
      <c r="E365" s="5">
        <v>0</v>
      </c>
      <c r="F365" s="5">
        <v>0</v>
      </c>
      <c r="G365" s="5">
        <v>0</v>
      </c>
      <c r="H365" s="5">
        <v>0</v>
      </c>
      <c r="I365" s="5">
        <v>0</v>
      </c>
      <c r="J365" s="5">
        <v>0</v>
      </c>
      <c r="K365" s="5">
        <v>0</v>
      </c>
      <c r="L365" s="5">
        <v>0</v>
      </c>
      <c r="M365" s="5">
        <v>0</v>
      </c>
      <c r="N365" s="5">
        <v>0</v>
      </c>
      <c r="O365" s="5">
        <v>0</v>
      </c>
      <c r="P365" s="176"/>
    </row>
    <row r="366" spans="1:16" s="12" customFormat="1" ht="21" customHeight="1" x14ac:dyDescent="0.25">
      <c r="A366" s="173"/>
      <c r="B366" s="174"/>
      <c r="C366" s="43" t="s">
        <v>6</v>
      </c>
      <c r="D366" s="5">
        <f t="shared" si="148"/>
        <v>31757</v>
      </c>
      <c r="E366" s="5">
        <v>0</v>
      </c>
      <c r="F366" s="5">
        <v>0</v>
      </c>
      <c r="G366" s="5">
        <v>0</v>
      </c>
      <c r="H366" s="5">
        <v>0</v>
      </c>
      <c r="I366" s="5">
        <v>0</v>
      </c>
      <c r="J366" s="5">
        <v>0</v>
      </c>
      <c r="K366" s="5">
        <v>0</v>
      </c>
      <c r="L366" s="5">
        <v>15878.5</v>
      </c>
      <c r="M366" s="5">
        <v>15878.5</v>
      </c>
      <c r="N366" s="5">
        <v>0</v>
      </c>
      <c r="O366" s="5">
        <v>0</v>
      </c>
      <c r="P366" s="176"/>
    </row>
    <row r="367" spans="1:16" s="12" customFormat="1" ht="21" customHeight="1" x14ac:dyDescent="0.25">
      <c r="A367" s="173"/>
      <c r="B367" s="174"/>
      <c r="C367" s="43" t="s">
        <v>7</v>
      </c>
      <c r="D367" s="5">
        <f>E367+F367+G367+H367+I367+J367+K367+L367+M367+N367+O367</f>
        <v>54320.5</v>
      </c>
      <c r="E367" s="5">
        <v>26742.400000000001</v>
      </c>
      <c r="F367" s="5">
        <v>13371.2</v>
      </c>
      <c r="G367" s="5">
        <v>6685.6</v>
      </c>
      <c r="H367" s="5">
        <v>3342.8</v>
      </c>
      <c r="I367" s="5">
        <v>1671.4</v>
      </c>
      <c r="J367" s="5">
        <v>835.7</v>
      </c>
      <c r="K367" s="5">
        <v>0</v>
      </c>
      <c r="L367" s="5">
        <v>835.7</v>
      </c>
      <c r="M367" s="5">
        <v>835.7</v>
      </c>
      <c r="N367" s="5">
        <v>0</v>
      </c>
      <c r="O367" s="5">
        <v>0</v>
      </c>
      <c r="P367" s="176"/>
    </row>
    <row r="368" spans="1:16" s="12" customFormat="1" ht="21" customHeight="1" x14ac:dyDescent="0.25">
      <c r="A368" s="173"/>
      <c r="B368" s="174"/>
      <c r="C368" s="43" t="s">
        <v>8</v>
      </c>
      <c r="D368" s="5">
        <f t="shared" si="148"/>
        <v>0</v>
      </c>
      <c r="E368" s="5">
        <v>0</v>
      </c>
      <c r="F368" s="5">
        <v>0</v>
      </c>
      <c r="G368" s="5">
        <v>0</v>
      </c>
      <c r="H368" s="5">
        <v>0</v>
      </c>
      <c r="I368" s="5">
        <v>0</v>
      </c>
      <c r="J368" s="5">
        <v>0</v>
      </c>
      <c r="K368" s="5">
        <v>0</v>
      </c>
      <c r="L368" s="5">
        <v>0</v>
      </c>
      <c r="M368" s="5">
        <v>0</v>
      </c>
      <c r="N368" s="5">
        <v>0</v>
      </c>
      <c r="O368" s="5">
        <v>0</v>
      </c>
      <c r="P368" s="176"/>
    </row>
    <row r="369" spans="1:16" s="12" customFormat="1" ht="21" customHeight="1" x14ac:dyDescent="0.25">
      <c r="A369" s="173" t="s">
        <v>116</v>
      </c>
      <c r="B369" s="174" t="s">
        <v>112</v>
      </c>
      <c r="C369" s="43" t="s">
        <v>4</v>
      </c>
      <c r="D369" s="5">
        <f>E369+F369+G369+H369+I369+J369+K369+L369+M369+N369+O369</f>
        <v>0</v>
      </c>
      <c r="E369" s="5">
        <v>0</v>
      </c>
      <c r="F369" s="5">
        <v>0</v>
      </c>
      <c r="G369" s="5">
        <v>0</v>
      </c>
      <c r="H369" s="5">
        <v>0</v>
      </c>
      <c r="I369" s="5">
        <v>0</v>
      </c>
      <c r="J369" s="5">
        <f>SUM(J370:J373)</f>
        <v>0</v>
      </c>
      <c r="K369" s="5">
        <v>0</v>
      </c>
      <c r="L369" s="5">
        <f>L370+L371+L372+L373</f>
        <v>0</v>
      </c>
      <c r="M369" s="5">
        <v>0</v>
      </c>
      <c r="N369" s="5">
        <v>0</v>
      </c>
      <c r="O369" s="5">
        <v>0</v>
      </c>
      <c r="P369" s="176"/>
    </row>
    <row r="370" spans="1:16" s="12" customFormat="1" ht="36" customHeight="1" x14ac:dyDescent="0.25">
      <c r="A370" s="173"/>
      <c r="B370" s="174"/>
      <c r="C370" s="43" t="s">
        <v>5</v>
      </c>
      <c r="D370" s="5">
        <f t="shared" si="148"/>
        <v>0</v>
      </c>
      <c r="E370" s="5">
        <v>0</v>
      </c>
      <c r="F370" s="5">
        <v>0</v>
      </c>
      <c r="G370" s="5">
        <v>0</v>
      </c>
      <c r="H370" s="5">
        <v>0</v>
      </c>
      <c r="I370" s="5">
        <v>0</v>
      </c>
      <c r="J370" s="5">
        <v>0</v>
      </c>
      <c r="K370" s="5">
        <v>0</v>
      </c>
      <c r="L370" s="5">
        <v>0</v>
      </c>
      <c r="M370" s="5">
        <v>0</v>
      </c>
      <c r="N370" s="5">
        <v>0</v>
      </c>
      <c r="O370" s="5">
        <v>0</v>
      </c>
      <c r="P370" s="176"/>
    </row>
    <row r="371" spans="1:16" s="12" customFormat="1" ht="21" customHeight="1" x14ac:dyDescent="0.25">
      <c r="A371" s="173"/>
      <c r="B371" s="174"/>
      <c r="C371" s="43" t="s">
        <v>6</v>
      </c>
      <c r="D371" s="5">
        <f t="shared" si="148"/>
        <v>0</v>
      </c>
      <c r="E371" s="5">
        <v>0</v>
      </c>
      <c r="F371" s="5">
        <v>0</v>
      </c>
      <c r="G371" s="5">
        <v>0</v>
      </c>
      <c r="H371" s="5">
        <v>0</v>
      </c>
      <c r="I371" s="5">
        <v>0</v>
      </c>
      <c r="J371" s="5">
        <v>0</v>
      </c>
      <c r="K371" s="5">
        <v>0</v>
      </c>
      <c r="L371" s="5">
        <v>0</v>
      </c>
      <c r="M371" s="5">
        <v>0</v>
      </c>
      <c r="N371" s="5">
        <v>0</v>
      </c>
      <c r="O371" s="5">
        <v>0</v>
      </c>
      <c r="P371" s="176"/>
    </row>
    <row r="372" spans="1:16" s="12" customFormat="1" ht="21" customHeight="1" x14ac:dyDescent="0.25">
      <c r="A372" s="173"/>
      <c r="B372" s="174"/>
      <c r="C372" s="43" t="s">
        <v>7</v>
      </c>
      <c r="D372" s="5">
        <f t="shared" si="148"/>
        <v>0</v>
      </c>
      <c r="E372" s="5">
        <v>0</v>
      </c>
      <c r="F372" s="5">
        <v>0</v>
      </c>
      <c r="G372" s="5">
        <v>0</v>
      </c>
      <c r="H372" s="5">
        <v>0</v>
      </c>
      <c r="I372" s="5">
        <v>0</v>
      </c>
      <c r="J372" s="5">
        <v>0</v>
      </c>
      <c r="K372" s="5">
        <v>0</v>
      </c>
      <c r="L372" s="5">
        <v>0</v>
      </c>
      <c r="M372" s="5">
        <v>0</v>
      </c>
      <c r="N372" s="5">
        <v>0</v>
      </c>
      <c r="O372" s="5">
        <v>0</v>
      </c>
      <c r="P372" s="176"/>
    </row>
    <row r="373" spans="1:16" s="12" customFormat="1" ht="21" customHeight="1" x14ac:dyDescent="0.25">
      <c r="A373" s="173"/>
      <c r="B373" s="174"/>
      <c r="C373" s="43" t="s">
        <v>8</v>
      </c>
      <c r="D373" s="5">
        <f t="shared" si="148"/>
        <v>0</v>
      </c>
      <c r="E373" s="5">
        <v>0</v>
      </c>
      <c r="F373" s="5">
        <v>0</v>
      </c>
      <c r="G373" s="5">
        <v>0</v>
      </c>
      <c r="H373" s="5">
        <v>0</v>
      </c>
      <c r="I373" s="5">
        <v>0</v>
      </c>
      <c r="J373" s="5">
        <v>0</v>
      </c>
      <c r="K373" s="5">
        <v>0</v>
      </c>
      <c r="L373" s="5">
        <v>0</v>
      </c>
      <c r="M373" s="5">
        <v>0</v>
      </c>
      <c r="N373" s="5">
        <v>0</v>
      </c>
      <c r="O373" s="5">
        <v>0</v>
      </c>
      <c r="P373" s="176"/>
    </row>
    <row r="374" spans="1:16" s="12" customFormat="1" ht="21" customHeight="1" x14ac:dyDescent="0.25">
      <c r="A374" s="167" t="s">
        <v>258</v>
      </c>
      <c r="B374" s="170" t="s">
        <v>259</v>
      </c>
      <c r="C374" s="43" t="s">
        <v>4</v>
      </c>
      <c r="D374" s="5">
        <f>D375+D376+D377+D378</f>
        <v>158086.41999999998</v>
      </c>
      <c r="E374" s="5">
        <f t="shared" ref="E374:O374" si="149">E375+E376+E377+E378</f>
        <v>77846.820000000007</v>
      </c>
      <c r="F374" s="5">
        <f t="shared" si="149"/>
        <v>38923.410000000003</v>
      </c>
      <c r="G374" s="5">
        <f t="shared" si="149"/>
        <v>19461.7</v>
      </c>
      <c r="H374" s="5">
        <f t="shared" si="149"/>
        <v>9730.85</v>
      </c>
      <c r="I374" s="5">
        <f t="shared" si="149"/>
        <v>4865.43</v>
      </c>
      <c r="J374" s="5">
        <f t="shared" si="149"/>
        <v>2432.71</v>
      </c>
      <c r="K374" s="5">
        <f t="shared" si="149"/>
        <v>39.4</v>
      </c>
      <c r="L374" s="5">
        <f t="shared" si="149"/>
        <v>2393.3000000000002</v>
      </c>
      <c r="M374" s="5">
        <f t="shared" si="149"/>
        <v>2392.8000000000002</v>
      </c>
      <c r="N374" s="5">
        <f t="shared" si="149"/>
        <v>0</v>
      </c>
      <c r="O374" s="5">
        <f t="shared" si="149"/>
        <v>0</v>
      </c>
      <c r="P374" s="176"/>
    </row>
    <row r="375" spans="1:16" s="12" customFormat="1" ht="35.25" customHeight="1" x14ac:dyDescent="0.25">
      <c r="A375" s="168"/>
      <c r="B375" s="171"/>
      <c r="C375" s="43" t="s">
        <v>5</v>
      </c>
      <c r="D375" s="5">
        <v>0</v>
      </c>
      <c r="E375" s="5">
        <v>0</v>
      </c>
      <c r="F375" s="5">
        <v>0</v>
      </c>
      <c r="G375" s="5">
        <v>0</v>
      </c>
      <c r="H375" s="5">
        <v>0</v>
      </c>
      <c r="I375" s="5">
        <v>0</v>
      </c>
      <c r="J375" s="5">
        <v>0</v>
      </c>
      <c r="K375" s="5">
        <v>0</v>
      </c>
      <c r="L375" s="5">
        <v>0</v>
      </c>
      <c r="M375" s="5">
        <v>0</v>
      </c>
      <c r="N375" s="5">
        <v>0</v>
      </c>
      <c r="O375" s="5">
        <v>0</v>
      </c>
      <c r="P375" s="176"/>
    </row>
    <row r="376" spans="1:16" s="12" customFormat="1" ht="21" customHeight="1" x14ac:dyDescent="0.25">
      <c r="A376" s="168"/>
      <c r="B376" s="171"/>
      <c r="C376" s="43" t="s">
        <v>6</v>
      </c>
      <c r="D376" s="5">
        <v>0</v>
      </c>
      <c r="E376" s="5">
        <v>0</v>
      </c>
      <c r="F376" s="5">
        <v>0</v>
      </c>
      <c r="G376" s="5">
        <v>0</v>
      </c>
      <c r="H376" s="5">
        <v>0</v>
      </c>
      <c r="I376" s="5">
        <v>0</v>
      </c>
      <c r="J376" s="5">
        <v>0</v>
      </c>
      <c r="K376" s="5">
        <v>0</v>
      </c>
      <c r="L376" s="5">
        <v>0</v>
      </c>
      <c r="M376" s="5">
        <v>0</v>
      </c>
      <c r="N376" s="5">
        <v>0</v>
      </c>
      <c r="O376" s="5">
        <v>0</v>
      </c>
      <c r="P376" s="176"/>
    </row>
    <row r="377" spans="1:16" s="12" customFormat="1" ht="21" customHeight="1" x14ac:dyDescent="0.25">
      <c r="A377" s="168"/>
      <c r="B377" s="171"/>
      <c r="C377" s="43" t="s">
        <v>7</v>
      </c>
      <c r="D377" s="5">
        <f>E377+F377+G377+H377+I377+J377+K377+L377+M377+N377+O377</f>
        <v>158086.41999999998</v>
      </c>
      <c r="E377" s="5">
        <v>77846.820000000007</v>
      </c>
      <c r="F377" s="5">
        <v>38923.410000000003</v>
      </c>
      <c r="G377" s="5">
        <v>19461.7</v>
      </c>
      <c r="H377" s="5">
        <v>9730.85</v>
      </c>
      <c r="I377" s="5">
        <v>4865.43</v>
      </c>
      <c r="J377" s="5">
        <v>2432.71</v>
      </c>
      <c r="K377" s="5">
        <v>39.4</v>
      </c>
      <c r="L377" s="5">
        <v>2393.3000000000002</v>
      </c>
      <c r="M377" s="5">
        <v>2392.8000000000002</v>
      </c>
      <c r="N377" s="5">
        <v>0</v>
      </c>
      <c r="O377" s="5">
        <v>0</v>
      </c>
      <c r="P377" s="176"/>
    </row>
    <row r="378" spans="1:16" s="12" customFormat="1" ht="21" customHeight="1" x14ac:dyDescent="0.25">
      <c r="A378" s="169"/>
      <c r="B378" s="172"/>
      <c r="C378" s="43" t="s">
        <v>8</v>
      </c>
      <c r="D378" s="5">
        <v>0</v>
      </c>
      <c r="E378" s="5">
        <v>0</v>
      </c>
      <c r="F378" s="5">
        <v>0</v>
      </c>
      <c r="G378" s="5">
        <v>0</v>
      </c>
      <c r="H378" s="5">
        <v>0</v>
      </c>
      <c r="I378" s="5">
        <v>0</v>
      </c>
      <c r="J378" s="5">
        <v>0</v>
      </c>
      <c r="K378" s="5">
        <v>0</v>
      </c>
      <c r="L378" s="5">
        <v>0</v>
      </c>
      <c r="M378" s="5">
        <v>0</v>
      </c>
      <c r="N378" s="5">
        <v>0</v>
      </c>
      <c r="O378" s="5">
        <v>0</v>
      </c>
      <c r="P378" s="176"/>
    </row>
    <row r="379" spans="1:16" s="13" customFormat="1" ht="21" customHeight="1" x14ac:dyDescent="0.25">
      <c r="A379" s="161" t="s">
        <v>238</v>
      </c>
      <c r="B379" s="164" t="s">
        <v>252</v>
      </c>
      <c r="C379" s="44" t="s">
        <v>4</v>
      </c>
      <c r="D379" s="4">
        <f t="shared" ref="D379:D383" si="150">E379+F379+G379+H379+I379+J379+K379+L379+M379+N379+O379</f>
        <v>336.8</v>
      </c>
      <c r="E379" s="4">
        <v>0</v>
      </c>
      <c r="F379" s="4">
        <v>0</v>
      </c>
      <c r="G379" s="4">
        <v>0</v>
      </c>
      <c r="H379" s="4">
        <v>0</v>
      </c>
      <c r="I379" s="4">
        <v>0</v>
      </c>
      <c r="J379" s="4">
        <f>SUM(J380:J383)</f>
        <v>0</v>
      </c>
      <c r="K379" s="4">
        <v>336.8</v>
      </c>
      <c r="L379" s="4">
        <v>0</v>
      </c>
      <c r="M379" s="4">
        <f>M380+M381+M382+M383</f>
        <v>0</v>
      </c>
      <c r="N379" s="4">
        <f t="shared" ref="N379" si="151">N380+N381+N382+N383</f>
        <v>0</v>
      </c>
      <c r="O379" s="4">
        <f t="shared" ref="O379" si="152">O380+O381+O382+O383</f>
        <v>0</v>
      </c>
      <c r="P379" s="176"/>
    </row>
    <row r="380" spans="1:16" s="13" customFormat="1" ht="34.5" customHeight="1" x14ac:dyDescent="0.25">
      <c r="A380" s="162"/>
      <c r="B380" s="165"/>
      <c r="C380" s="44" t="s">
        <v>5</v>
      </c>
      <c r="D380" s="4">
        <f t="shared" si="150"/>
        <v>0</v>
      </c>
      <c r="E380" s="4">
        <v>0</v>
      </c>
      <c r="F380" s="4">
        <v>0</v>
      </c>
      <c r="G380" s="4">
        <v>0</v>
      </c>
      <c r="H380" s="4">
        <v>0</v>
      </c>
      <c r="I380" s="4">
        <v>0</v>
      </c>
      <c r="J380" s="4">
        <v>0</v>
      </c>
      <c r="K380" s="4">
        <v>0</v>
      </c>
      <c r="L380" s="4">
        <v>0</v>
      </c>
      <c r="M380" s="4">
        <v>0</v>
      </c>
      <c r="N380" s="4">
        <v>0</v>
      </c>
      <c r="O380" s="4">
        <v>0</v>
      </c>
      <c r="P380" s="176"/>
    </row>
    <row r="381" spans="1:16" s="13" customFormat="1" ht="21" customHeight="1" x14ac:dyDescent="0.25">
      <c r="A381" s="162"/>
      <c r="B381" s="165"/>
      <c r="C381" s="44" t="s">
        <v>6</v>
      </c>
      <c r="D381" s="4">
        <f t="shared" si="150"/>
        <v>0</v>
      </c>
      <c r="E381" s="4">
        <v>0</v>
      </c>
      <c r="F381" s="4">
        <v>0</v>
      </c>
      <c r="G381" s="4">
        <v>0</v>
      </c>
      <c r="H381" s="4">
        <v>0</v>
      </c>
      <c r="I381" s="4">
        <v>0</v>
      </c>
      <c r="J381" s="4">
        <v>0</v>
      </c>
      <c r="K381" s="4">
        <v>0</v>
      </c>
      <c r="L381" s="4">
        <v>0</v>
      </c>
      <c r="M381" s="4">
        <v>0</v>
      </c>
      <c r="N381" s="4">
        <v>0</v>
      </c>
      <c r="O381" s="4">
        <v>0</v>
      </c>
      <c r="P381" s="176"/>
    </row>
    <row r="382" spans="1:16" s="13" customFormat="1" ht="21" customHeight="1" x14ac:dyDescent="0.25">
      <c r="A382" s="162"/>
      <c r="B382" s="165"/>
      <c r="C382" s="44" t="s">
        <v>7</v>
      </c>
      <c r="D382" s="4">
        <f t="shared" si="150"/>
        <v>336.8</v>
      </c>
      <c r="E382" s="4">
        <v>0</v>
      </c>
      <c r="F382" s="4">
        <v>0</v>
      </c>
      <c r="G382" s="4">
        <v>0</v>
      </c>
      <c r="H382" s="4">
        <v>0</v>
      </c>
      <c r="I382" s="4">
        <v>0</v>
      </c>
      <c r="J382" s="4">
        <v>0</v>
      </c>
      <c r="K382" s="4">
        <v>336.8</v>
      </c>
      <c r="L382" s="4">
        <v>0</v>
      </c>
      <c r="M382" s="4">
        <v>0</v>
      </c>
      <c r="N382" s="4">
        <v>0</v>
      </c>
      <c r="O382" s="4">
        <v>0</v>
      </c>
      <c r="P382" s="176"/>
    </row>
    <row r="383" spans="1:16" s="13" customFormat="1" ht="21" customHeight="1" x14ac:dyDescent="0.25">
      <c r="A383" s="163"/>
      <c r="B383" s="166"/>
      <c r="C383" s="44" t="s">
        <v>8</v>
      </c>
      <c r="D383" s="4">
        <f t="shared" si="150"/>
        <v>0</v>
      </c>
      <c r="E383" s="4">
        <v>0</v>
      </c>
      <c r="F383" s="4">
        <v>0</v>
      </c>
      <c r="G383" s="4">
        <v>0</v>
      </c>
      <c r="H383" s="4">
        <v>0</v>
      </c>
      <c r="I383" s="4">
        <v>0</v>
      </c>
      <c r="J383" s="4">
        <v>0</v>
      </c>
      <c r="K383" s="4">
        <v>0</v>
      </c>
      <c r="L383" s="4">
        <v>0</v>
      </c>
      <c r="M383" s="4">
        <v>0</v>
      </c>
      <c r="N383" s="4">
        <v>0</v>
      </c>
      <c r="O383" s="4">
        <v>0</v>
      </c>
      <c r="P383" s="184"/>
    </row>
    <row r="384" spans="1:16" s="12" customFormat="1" ht="21" customHeight="1" x14ac:dyDescent="0.25">
      <c r="A384" s="173" t="s">
        <v>250</v>
      </c>
      <c r="B384" s="174" t="s">
        <v>135</v>
      </c>
      <c r="C384" s="43" t="s">
        <v>4</v>
      </c>
      <c r="D384" s="5">
        <f t="shared" si="148"/>
        <v>336.8</v>
      </c>
      <c r="E384" s="5">
        <v>0</v>
      </c>
      <c r="F384" s="5">
        <v>0</v>
      </c>
      <c r="G384" s="5">
        <v>0</v>
      </c>
      <c r="H384" s="5">
        <v>0</v>
      </c>
      <c r="I384" s="5">
        <v>0</v>
      </c>
      <c r="J384" s="5">
        <f>SUM(J385:J388)</f>
        <v>0</v>
      </c>
      <c r="K384" s="5">
        <v>336.8</v>
      </c>
      <c r="L384" s="5">
        <v>0</v>
      </c>
      <c r="M384" s="5">
        <f>M385+M386+M387+M388</f>
        <v>0</v>
      </c>
      <c r="N384" s="5">
        <f t="shared" ref="N384:O384" si="153">N385+N386+N387+N388</f>
        <v>0</v>
      </c>
      <c r="O384" s="5">
        <f t="shared" si="153"/>
        <v>0</v>
      </c>
      <c r="P384" s="177" t="s">
        <v>251</v>
      </c>
    </row>
    <row r="385" spans="1:16" s="12" customFormat="1" ht="31.5" customHeight="1" x14ac:dyDescent="0.25">
      <c r="A385" s="173"/>
      <c r="B385" s="174"/>
      <c r="C385" s="43" t="s">
        <v>5</v>
      </c>
      <c r="D385" s="5">
        <f t="shared" si="148"/>
        <v>0</v>
      </c>
      <c r="E385" s="5">
        <v>0</v>
      </c>
      <c r="F385" s="5">
        <v>0</v>
      </c>
      <c r="G385" s="5">
        <v>0</v>
      </c>
      <c r="H385" s="5">
        <v>0</v>
      </c>
      <c r="I385" s="5">
        <v>0</v>
      </c>
      <c r="J385" s="5">
        <v>0</v>
      </c>
      <c r="K385" s="5">
        <v>0</v>
      </c>
      <c r="L385" s="5">
        <v>0</v>
      </c>
      <c r="M385" s="5">
        <v>0</v>
      </c>
      <c r="N385" s="5">
        <v>0</v>
      </c>
      <c r="O385" s="5">
        <v>0</v>
      </c>
      <c r="P385" s="177"/>
    </row>
    <row r="386" spans="1:16" s="12" customFormat="1" ht="21" customHeight="1" x14ac:dyDescent="0.25">
      <c r="A386" s="173"/>
      <c r="B386" s="174"/>
      <c r="C386" s="43" t="s">
        <v>6</v>
      </c>
      <c r="D386" s="5">
        <f t="shared" si="148"/>
        <v>0</v>
      </c>
      <c r="E386" s="5">
        <v>0</v>
      </c>
      <c r="F386" s="5">
        <v>0</v>
      </c>
      <c r="G386" s="5">
        <v>0</v>
      </c>
      <c r="H386" s="5">
        <v>0</v>
      </c>
      <c r="I386" s="5">
        <v>0</v>
      </c>
      <c r="J386" s="5">
        <v>0</v>
      </c>
      <c r="K386" s="5">
        <v>0</v>
      </c>
      <c r="L386" s="5">
        <v>0</v>
      </c>
      <c r="M386" s="5">
        <v>0</v>
      </c>
      <c r="N386" s="5">
        <v>0</v>
      </c>
      <c r="O386" s="5">
        <v>0</v>
      </c>
      <c r="P386" s="177"/>
    </row>
    <row r="387" spans="1:16" s="12" customFormat="1" ht="21" customHeight="1" x14ac:dyDescent="0.25">
      <c r="A387" s="173"/>
      <c r="B387" s="174"/>
      <c r="C387" s="43" t="s">
        <v>7</v>
      </c>
      <c r="D387" s="5">
        <f t="shared" si="148"/>
        <v>336.8</v>
      </c>
      <c r="E387" s="5">
        <v>0</v>
      </c>
      <c r="F387" s="5">
        <v>0</v>
      </c>
      <c r="G387" s="5">
        <v>0</v>
      </c>
      <c r="H387" s="5">
        <v>0</v>
      </c>
      <c r="I387" s="5">
        <v>0</v>
      </c>
      <c r="J387" s="5">
        <v>0</v>
      </c>
      <c r="K387" s="5">
        <v>336.8</v>
      </c>
      <c r="L387" s="5">
        <v>0</v>
      </c>
      <c r="M387" s="5">
        <v>0</v>
      </c>
      <c r="N387" s="5">
        <v>0</v>
      </c>
      <c r="O387" s="5">
        <v>0</v>
      </c>
      <c r="P387" s="177"/>
    </row>
    <row r="388" spans="1:16" s="12" customFormat="1" ht="21" customHeight="1" x14ac:dyDescent="0.25">
      <c r="A388" s="173"/>
      <c r="B388" s="174"/>
      <c r="C388" s="43" t="s">
        <v>8</v>
      </c>
      <c r="D388" s="5">
        <f t="shared" si="148"/>
        <v>0</v>
      </c>
      <c r="E388" s="5">
        <v>0</v>
      </c>
      <c r="F388" s="5">
        <v>0</v>
      </c>
      <c r="G388" s="5">
        <v>0</v>
      </c>
      <c r="H388" s="5">
        <v>0</v>
      </c>
      <c r="I388" s="5">
        <v>0</v>
      </c>
      <c r="J388" s="5">
        <v>0</v>
      </c>
      <c r="K388" s="5">
        <v>0</v>
      </c>
      <c r="L388" s="5">
        <v>0</v>
      </c>
      <c r="M388" s="5">
        <v>0</v>
      </c>
      <c r="N388" s="5">
        <v>0</v>
      </c>
      <c r="O388" s="5">
        <v>0</v>
      </c>
      <c r="P388" s="177"/>
    </row>
    <row r="389" spans="1:16" s="12" customFormat="1" x14ac:dyDescent="0.25">
      <c r="A389" s="1"/>
      <c r="B389" s="56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</row>
    <row r="390" spans="1:16" s="12" customFormat="1" x14ac:dyDescent="0.25">
      <c r="A390" s="1"/>
      <c r="B390" s="56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</row>
    <row r="391" spans="1:16" s="12" customFormat="1" x14ac:dyDescent="0.25">
      <c r="A391" s="1"/>
      <c r="B391" s="56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</row>
    <row r="392" spans="1:16" s="12" customFormat="1" x14ac:dyDescent="0.25">
      <c r="A392" s="1"/>
      <c r="B392" s="56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</row>
    <row r="393" spans="1:16" s="12" customFormat="1" x14ac:dyDescent="0.25">
      <c r="A393" s="1"/>
      <c r="B393" s="56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</row>
  </sheetData>
  <mergeCells count="175">
    <mergeCell ref="A299:A303"/>
    <mergeCell ref="B299:B303"/>
    <mergeCell ref="B329:B333"/>
    <mergeCell ref="A334:A338"/>
    <mergeCell ref="B334:B338"/>
    <mergeCell ref="A269:A273"/>
    <mergeCell ref="B269:B273"/>
    <mergeCell ref="A274:A278"/>
    <mergeCell ref="B274:B278"/>
    <mergeCell ref="A279:A283"/>
    <mergeCell ref="B279:B283"/>
    <mergeCell ref="A284:A288"/>
    <mergeCell ref="B284:B288"/>
    <mergeCell ref="A289:A293"/>
    <mergeCell ref="B289:B293"/>
    <mergeCell ref="A309:A313"/>
    <mergeCell ref="B309:B313"/>
    <mergeCell ref="A304:A308"/>
    <mergeCell ref="B304:B308"/>
    <mergeCell ref="B249:B253"/>
    <mergeCell ref="A254:A258"/>
    <mergeCell ref="B254:B258"/>
    <mergeCell ref="A259:A263"/>
    <mergeCell ref="B259:B263"/>
    <mergeCell ref="A264:A268"/>
    <mergeCell ref="B264:B268"/>
    <mergeCell ref="A294:A298"/>
    <mergeCell ref="B294:B298"/>
    <mergeCell ref="A32:A36"/>
    <mergeCell ref="B32:B36"/>
    <mergeCell ref="A37:A41"/>
    <mergeCell ref="B37:B41"/>
    <mergeCell ref="A7:A11"/>
    <mergeCell ref="B7:B11"/>
    <mergeCell ref="P7:P11"/>
    <mergeCell ref="A12:A16"/>
    <mergeCell ref="B12:B16"/>
    <mergeCell ref="P12:P123"/>
    <mergeCell ref="A55:A58"/>
    <mergeCell ref="B55:B58"/>
    <mergeCell ref="A59:A62"/>
    <mergeCell ref="B59:B62"/>
    <mergeCell ref="A42:A46"/>
    <mergeCell ref="B42:B46"/>
    <mergeCell ref="A47:A50"/>
    <mergeCell ref="B47:B50"/>
    <mergeCell ref="A51:A54"/>
    <mergeCell ref="B51:B54"/>
    <mergeCell ref="A72:A75"/>
    <mergeCell ref="B72:B75"/>
    <mergeCell ref="A76:A79"/>
    <mergeCell ref="B76:B79"/>
    <mergeCell ref="A1:P1"/>
    <mergeCell ref="A3:P3"/>
    <mergeCell ref="A4:A6"/>
    <mergeCell ref="B4:B6"/>
    <mergeCell ref="C4:C6"/>
    <mergeCell ref="D4:O5"/>
    <mergeCell ref="P4:P6"/>
    <mergeCell ref="A27:A31"/>
    <mergeCell ref="B27:B31"/>
    <mergeCell ref="A17:A21"/>
    <mergeCell ref="B17:B21"/>
    <mergeCell ref="A22:A26"/>
    <mergeCell ref="B22:B26"/>
    <mergeCell ref="M2:P2"/>
    <mergeCell ref="A119:A123"/>
    <mergeCell ref="B119:B123"/>
    <mergeCell ref="A80:A83"/>
    <mergeCell ref="B80:B83"/>
    <mergeCell ref="A63:A67"/>
    <mergeCell ref="B63:B67"/>
    <mergeCell ref="A68:A71"/>
    <mergeCell ref="B68:B71"/>
    <mergeCell ref="A109:A113"/>
    <mergeCell ref="B109:B113"/>
    <mergeCell ref="A114:A118"/>
    <mergeCell ref="B114:B118"/>
    <mergeCell ref="A84:A87"/>
    <mergeCell ref="B84:B87"/>
    <mergeCell ref="A100:A103"/>
    <mergeCell ref="B100:B103"/>
    <mergeCell ref="A104:A108"/>
    <mergeCell ref="B104:B108"/>
    <mergeCell ref="A88:A91"/>
    <mergeCell ref="B88:B91"/>
    <mergeCell ref="A92:A95"/>
    <mergeCell ref="B92:B95"/>
    <mergeCell ref="A96:A99"/>
    <mergeCell ref="B96:B99"/>
    <mergeCell ref="P124:P173"/>
    <mergeCell ref="A129:A133"/>
    <mergeCell ref="B129:B133"/>
    <mergeCell ref="A134:A138"/>
    <mergeCell ref="B134:B138"/>
    <mergeCell ref="A139:A143"/>
    <mergeCell ref="B139:B143"/>
    <mergeCell ref="A144:A148"/>
    <mergeCell ref="B144:B148"/>
    <mergeCell ref="A149:A153"/>
    <mergeCell ref="A164:A168"/>
    <mergeCell ref="B164:B168"/>
    <mergeCell ref="B149:B153"/>
    <mergeCell ref="A159:A163"/>
    <mergeCell ref="B159:B163"/>
    <mergeCell ref="A169:A173"/>
    <mergeCell ref="B169:B173"/>
    <mergeCell ref="A154:A158"/>
    <mergeCell ref="B154:B158"/>
    <mergeCell ref="A124:A128"/>
    <mergeCell ref="B124:B128"/>
    <mergeCell ref="A174:A178"/>
    <mergeCell ref="B174:B178"/>
    <mergeCell ref="B244:B248"/>
    <mergeCell ref="B209:B213"/>
    <mergeCell ref="A214:A218"/>
    <mergeCell ref="B214:B218"/>
    <mergeCell ref="A219:A223"/>
    <mergeCell ref="B219:B223"/>
    <mergeCell ref="A224:A228"/>
    <mergeCell ref="B224:B228"/>
    <mergeCell ref="A229:A233"/>
    <mergeCell ref="B229:B233"/>
    <mergeCell ref="A184:A188"/>
    <mergeCell ref="B184:B188"/>
    <mergeCell ref="A189:A193"/>
    <mergeCell ref="B189:B193"/>
    <mergeCell ref="A384:A388"/>
    <mergeCell ref="B384:B388"/>
    <mergeCell ref="P384:P388"/>
    <mergeCell ref="A359:A363"/>
    <mergeCell ref="B359:B363"/>
    <mergeCell ref="P359:P363"/>
    <mergeCell ref="A364:A368"/>
    <mergeCell ref="B364:B368"/>
    <mergeCell ref="A339:A343"/>
    <mergeCell ref="B339:B343"/>
    <mergeCell ref="A374:A378"/>
    <mergeCell ref="B374:B378"/>
    <mergeCell ref="A344:A348"/>
    <mergeCell ref="B344:B348"/>
    <mergeCell ref="P344:P358"/>
    <mergeCell ref="A349:A353"/>
    <mergeCell ref="A379:A383"/>
    <mergeCell ref="B379:B383"/>
    <mergeCell ref="P364:P383"/>
    <mergeCell ref="B349:B353"/>
    <mergeCell ref="A354:A358"/>
    <mergeCell ref="B354:B358"/>
    <mergeCell ref="A369:A373"/>
    <mergeCell ref="B369:B373"/>
    <mergeCell ref="P309:P343"/>
    <mergeCell ref="A314:A318"/>
    <mergeCell ref="B314:B318"/>
    <mergeCell ref="A319:A323"/>
    <mergeCell ref="B319:B323"/>
    <mergeCell ref="A324:A328"/>
    <mergeCell ref="B324:B328"/>
    <mergeCell ref="A329:A333"/>
    <mergeCell ref="A179:A183"/>
    <mergeCell ref="B179:B183"/>
    <mergeCell ref="A194:A198"/>
    <mergeCell ref="B194:B198"/>
    <mergeCell ref="P194:P303"/>
    <mergeCell ref="A199:A203"/>
    <mergeCell ref="B199:B203"/>
    <mergeCell ref="A204:A208"/>
    <mergeCell ref="B204:B208"/>
    <mergeCell ref="A209:A213"/>
    <mergeCell ref="A234:A238"/>
    <mergeCell ref="B234:B238"/>
    <mergeCell ref="A239:A243"/>
    <mergeCell ref="B239:B243"/>
    <mergeCell ref="A244:A248"/>
    <mergeCell ref="A249:A253"/>
  </mergeCells>
  <pageMargins left="0" right="0" top="0" bottom="0" header="0.31496062992125984" footer="0.31496062992125984"/>
  <pageSetup paperSize="9" scale="60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8"/>
  <sheetViews>
    <sheetView topLeftCell="A19" workbookViewId="0">
      <selection activeCell="L42" sqref="L42"/>
    </sheetView>
  </sheetViews>
  <sheetFormatPr defaultRowHeight="15" x14ac:dyDescent="0.25"/>
  <cols>
    <col min="1" max="1" width="6.42578125" customWidth="1"/>
    <col min="2" max="2" width="37" customWidth="1"/>
    <col min="3" max="10" width="11" customWidth="1"/>
    <col min="11" max="11" width="11" style="12" customWidth="1"/>
    <col min="12" max="13" width="11" customWidth="1"/>
  </cols>
  <sheetData>
    <row r="1" spans="1:13" x14ac:dyDescent="0.25">
      <c r="A1" s="202" t="s">
        <v>351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/>
      <c r="M1" s="202"/>
    </row>
    <row r="2" spans="1:13" x14ac:dyDescent="0.25">
      <c r="A2" s="202" t="s">
        <v>352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</row>
    <row r="3" spans="1:13" x14ac:dyDescent="0.25">
      <c r="A3" s="202" t="s">
        <v>353</v>
      </c>
      <c r="B3" s="202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</row>
    <row r="4" spans="1:13" ht="21.75" customHeight="1" x14ac:dyDescent="0.25">
      <c r="A4" s="203" t="s">
        <v>354</v>
      </c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</row>
    <row r="5" spans="1:13" ht="21.75" customHeight="1" x14ac:dyDescent="0.25">
      <c r="A5" s="203" t="s">
        <v>355</v>
      </c>
      <c r="B5" s="203"/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</row>
    <row r="6" spans="1:13" x14ac:dyDescent="0.25">
      <c r="A6" s="90"/>
      <c r="B6" s="91"/>
      <c r="C6" s="91"/>
      <c r="D6" s="91"/>
      <c r="E6" s="91"/>
      <c r="F6" s="91"/>
      <c r="G6" s="91"/>
      <c r="H6" s="91"/>
      <c r="I6" s="91"/>
      <c r="J6" s="91"/>
      <c r="K6" s="16"/>
      <c r="L6" s="91"/>
      <c r="M6" s="91"/>
    </row>
    <row r="7" spans="1:13" ht="21.75" customHeight="1" x14ac:dyDescent="0.25">
      <c r="A7" s="127" t="s">
        <v>356</v>
      </c>
      <c r="B7" s="127" t="s">
        <v>357</v>
      </c>
      <c r="C7" s="127" t="s">
        <v>303</v>
      </c>
      <c r="D7" s="127"/>
      <c r="E7" s="127"/>
      <c r="F7" s="127"/>
      <c r="G7" s="127"/>
      <c r="H7" s="127"/>
      <c r="I7" s="127"/>
      <c r="J7" s="127"/>
      <c r="K7" s="127"/>
      <c r="L7" s="127"/>
      <c r="M7" s="127"/>
    </row>
    <row r="8" spans="1:13" ht="57" customHeight="1" x14ac:dyDescent="0.25">
      <c r="A8" s="127"/>
      <c r="B8" s="127"/>
      <c r="C8" s="85" t="s">
        <v>361</v>
      </c>
      <c r="D8" s="85" t="s">
        <v>362</v>
      </c>
      <c r="E8" s="85" t="s">
        <v>363</v>
      </c>
      <c r="F8" s="85" t="s">
        <v>364</v>
      </c>
      <c r="G8" s="85" t="s">
        <v>365</v>
      </c>
      <c r="H8" s="85" t="s">
        <v>366</v>
      </c>
      <c r="I8" s="85" t="s">
        <v>367</v>
      </c>
      <c r="J8" s="85" t="s">
        <v>368</v>
      </c>
      <c r="K8" s="111" t="s">
        <v>369</v>
      </c>
      <c r="L8" s="85" t="s">
        <v>370</v>
      </c>
      <c r="M8" s="85" t="s">
        <v>371</v>
      </c>
    </row>
    <row r="9" spans="1:13" s="69" customFormat="1" ht="12.75" x14ac:dyDescent="0.2">
      <c r="A9" s="70">
        <v>1</v>
      </c>
      <c r="B9" s="70">
        <v>2</v>
      </c>
      <c r="C9" s="70">
        <v>3</v>
      </c>
      <c r="D9" s="70">
        <v>4</v>
      </c>
      <c r="E9" s="70">
        <v>5</v>
      </c>
      <c r="F9" s="70">
        <v>6</v>
      </c>
      <c r="G9" s="70">
        <v>7</v>
      </c>
      <c r="H9" s="70">
        <v>8</v>
      </c>
      <c r="I9" s="70">
        <v>9</v>
      </c>
      <c r="J9" s="70">
        <v>10</v>
      </c>
      <c r="K9" s="112">
        <v>11</v>
      </c>
      <c r="L9" s="70">
        <v>12</v>
      </c>
      <c r="M9" s="70">
        <v>13</v>
      </c>
    </row>
    <row r="10" spans="1:13" s="82" customFormat="1" ht="52.5" customHeight="1" x14ac:dyDescent="0.25">
      <c r="A10" s="92"/>
      <c r="B10" s="92" t="s">
        <v>97</v>
      </c>
      <c r="C10" s="81">
        <v>1</v>
      </c>
      <c r="D10" s="81">
        <v>1</v>
      </c>
      <c r="E10" s="81">
        <v>1</v>
      </c>
      <c r="F10" s="81">
        <v>1</v>
      </c>
      <c r="G10" s="81">
        <v>1</v>
      </c>
      <c r="H10" s="81">
        <v>1</v>
      </c>
      <c r="I10" s="81">
        <v>1</v>
      </c>
      <c r="J10" s="81">
        <v>1</v>
      </c>
      <c r="K10" s="113">
        <v>1</v>
      </c>
      <c r="L10" s="81">
        <v>1</v>
      </c>
      <c r="M10" s="81">
        <v>1</v>
      </c>
    </row>
    <row r="11" spans="1:13" s="82" customFormat="1" ht="25.5" x14ac:dyDescent="0.25">
      <c r="A11" s="92" t="s">
        <v>9</v>
      </c>
      <c r="B11" s="92" t="s">
        <v>10</v>
      </c>
      <c r="C11" s="81">
        <v>1</v>
      </c>
      <c r="D11" s="81">
        <v>1</v>
      </c>
      <c r="E11" s="81">
        <v>1</v>
      </c>
      <c r="F11" s="81">
        <v>1</v>
      </c>
      <c r="G11" s="81">
        <v>1</v>
      </c>
      <c r="H11" s="81">
        <v>1</v>
      </c>
      <c r="I11" s="81">
        <v>1</v>
      </c>
      <c r="J11" s="81">
        <v>1</v>
      </c>
      <c r="K11" s="113">
        <v>1</v>
      </c>
      <c r="L11" s="81">
        <v>1</v>
      </c>
      <c r="M11" s="81">
        <v>1</v>
      </c>
    </row>
    <row r="12" spans="1:13" s="80" customFormat="1" ht="38.25" x14ac:dyDescent="0.25">
      <c r="A12" s="93" t="s">
        <v>64</v>
      </c>
      <c r="B12" s="84" t="s">
        <v>11</v>
      </c>
      <c r="C12" s="78">
        <v>0.82</v>
      </c>
      <c r="D12" s="78">
        <v>0.8</v>
      </c>
      <c r="E12" s="78">
        <v>0.82</v>
      </c>
      <c r="F12" s="78">
        <v>0.82</v>
      </c>
      <c r="G12" s="78">
        <v>0.8</v>
      </c>
      <c r="H12" s="78">
        <v>0.8</v>
      </c>
      <c r="I12" s="78">
        <v>0.8</v>
      </c>
      <c r="J12" s="78">
        <v>0.8</v>
      </c>
      <c r="K12" s="79">
        <v>0.8</v>
      </c>
      <c r="L12" s="78">
        <v>0.8</v>
      </c>
      <c r="M12" s="78">
        <v>0.8</v>
      </c>
    </row>
    <row r="13" spans="1:13" ht="37.5" customHeight="1" x14ac:dyDescent="0.25">
      <c r="A13" s="93" t="s">
        <v>59</v>
      </c>
      <c r="B13" s="84" t="s">
        <v>12</v>
      </c>
      <c r="C13" s="78">
        <v>0.8</v>
      </c>
      <c r="D13" s="78">
        <v>0.8</v>
      </c>
      <c r="E13" s="78">
        <v>0.8</v>
      </c>
      <c r="F13" s="78">
        <v>0.8</v>
      </c>
      <c r="G13" s="78">
        <v>0.8</v>
      </c>
      <c r="H13" s="78">
        <v>0.8</v>
      </c>
      <c r="I13" s="78">
        <v>0.65</v>
      </c>
      <c r="J13" s="78">
        <v>0.8</v>
      </c>
      <c r="K13" s="79">
        <v>0.8</v>
      </c>
      <c r="L13" s="78">
        <v>0.8</v>
      </c>
      <c r="M13" s="78">
        <v>0.8</v>
      </c>
    </row>
    <row r="14" spans="1:13" ht="45" customHeight="1" x14ac:dyDescent="0.25">
      <c r="A14" s="93" t="s">
        <v>60</v>
      </c>
      <c r="B14" s="84" t="s">
        <v>127</v>
      </c>
      <c r="C14" s="78" t="s">
        <v>321</v>
      </c>
      <c r="D14" s="78" t="s">
        <v>321</v>
      </c>
      <c r="E14" s="78" t="s">
        <v>321</v>
      </c>
      <c r="F14" s="78" t="s">
        <v>321</v>
      </c>
      <c r="G14" s="78" t="s">
        <v>321</v>
      </c>
      <c r="H14" s="78" t="s">
        <v>321</v>
      </c>
      <c r="I14" s="78" t="s">
        <v>321</v>
      </c>
      <c r="J14" s="78" t="s">
        <v>321</v>
      </c>
      <c r="K14" s="79" t="s">
        <v>321</v>
      </c>
      <c r="L14" s="78" t="s">
        <v>321</v>
      </c>
      <c r="M14" s="78" t="s">
        <v>321</v>
      </c>
    </row>
    <row r="15" spans="1:13" ht="45" customHeight="1" x14ac:dyDescent="0.25">
      <c r="A15" s="93" t="s">
        <v>61</v>
      </c>
      <c r="B15" s="84" t="s">
        <v>13</v>
      </c>
      <c r="C15" s="78">
        <v>0.02</v>
      </c>
      <c r="D15" s="78" t="s">
        <v>321</v>
      </c>
      <c r="E15" s="78" t="s">
        <v>321</v>
      </c>
      <c r="F15" s="78" t="s">
        <v>321</v>
      </c>
      <c r="G15" s="78" t="s">
        <v>321</v>
      </c>
      <c r="H15" s="78" t="s">
        <v>321</v>
      </c>
      <c r="I15" s="78" t="s">
        <v>321</v>
      </c>
      <c r="J15" s="78" t="s">
        <v>321</v>
      </c>
      <c r="K15" s="79" t="s">
        <v>321</v>
      </c>
      <c r="L15" s="78" t="s">
        <v>321</v>
      </c>
      <c r="M15" s="78" t="s">
        <v>321</v>
      </c>
    </row>
    <row r="16" spans="1:13" ht="83.25" customHeight="1" x14ac:dyDescent="0.25">
      <c r="A16" s="93" t="s">
        <v>62</v>
      </c>
      <c r="B16" s="84" t="s">
        <v>14</v>
      </c>
      <c r="C16" s="94" t="s">
        <v>321</v>
      </c>
      <c r="D16" s="94" t="s">
        <v>321</v>
      </c>
      <c r="E16" s="94" t="s">
        <v>321</v>
      </c>
      <c r="F16" s="94" t="s">
        <v>321</v>
      </c>
      <c r="G16" s="94" t="s">
        <v>321</v>
      </c>
      <c r="H16" s="94" t="s">
        <v>321</v>
      </c>
      <c r="I16" s="94" t="s">
        <v>321</v>
      </c>
      <c r="J16" s="94" t="s">
        <v>321</v>
      </c>
      <c r="K16" s="114" t="s">
        <v>321</v>
      </c>
      <c r="L16" s="94" t="s">
        <v>321</v>
      </c>
      <c r="M16" s="94" t="s">
        <v>321</v>
      </c>
    </row>
    <row r="17" spans="1:13" ht="44.25" customHeight="1" x14ac:dyDescent="0.25">
      <c r="A17" s="93" t="s">
        <v>93</v>
      </c>
      <c r="B17" s="84" t="s">
        <v>15</v>
      </c>
      <c r="C17" s="78" t="s">
        <v>321</v>
      </c>
      <c r="D17" s="78" t="s">
        <v>321</v>
      </c>
      <c r="E17" s="78" t="s">
        <v>321</v>
      </c>
      <c r="F17" s="78" t="s">
        <v>321</v>
      </c>
      <c r="G17" s="78" t="s">
        <v>321</v>
      </c>
      <c r="H17" s="78" t="s">
        <v>321</v>
      </c>
      <c r="I17" s="78" t="s">
        <v>321</v>
      </c>
      <c r="J17" s="78" t="s">
        <v>321</v>
      </c>
      <c r="K17" s="79" t="s">
        <v>321</v>
      </c>
      <c r="L17" s="78" t="s">
        <v>321</v>
      </c>
      <c r="M17" s="78" t="s">
        <v>321</v>
      </c>
    </row>
    <row r="18" spans="1:13" ht="28.5" customHeight="1" x14ac:dyDescent="0.25">
      <c r="A18" s="93" t="s">
        <v>63</v>
      </c>
      <c r="B18" s="84" t="s">
        <v>16</v>
      </c>
      <c r="C18" s="78" t="s">
        <v>321</v>
      </c>
      <c r="D18" s="78" t="s">
        <v>321</v>
      </c>
      <c r="E18" s="78" t="s">
        <v>321</v>
      </c>
      <c r="F18" s="78" t="s">
        <v>321</v>
      </c>
      <c r="G18" s="78" t="s">
        <v>321</v>
      </c>
      <c r="H18" s="78" t="s">
        <v>321</v>
      </c>
      <c r="I18" s="78" t="s">
        <v>321</v>
      </c>
      <c r="J18" s="78" t="s">
        <v>321</v>
      </c>
      <c r="K18" s="79" t="s">
        <v>321</v>
      </c>
      <c r="L18" s="78" t="s">
        <v>321</v>
      </c>
      <c r="M18" s="78" t="s">
        <v>321</v>
      </c>
    </row>
    <row r="19" spans="1:13" ht="63.75" customHeight="1" x14ac:dyDescent="0.25">
      <c r="A19" s="93" t="s">
        <v>94</v>
      </c>
      <c r="B19" s="84" t="s">
        <v>17</v>
      </c>
      <c r="C19" s="78" t="s">
        <v>321</v>
      </c>
      <c r="D19" s="78" t="s">
        <v>321</v>
      </c>
      <c r="E19" s="78" t="s">
        <v>321</v>
      </c>
      <c r="F19" s="78" t="s">
        <v>321</v>
      </c>
      <c r="G19" s="78" t="s">
        <v>321</v>
      </c>
      <c r="H19" s="78" t="s">
        <v>321</v>
      </c>
      <c r="I19" s="78" t="s">
        <v>321</v>
      </c>
      <c r="J19" s="78" t="s">
        <v>321</v>
      </c>
      <c r="K19" s="79" t="s">
        <v>321</v>
      </c>
      <c r="L19" s="78" t="s">
        <v>321</v>
      </c>
      <c r="M19" s="78" t="s">
        <v>321</v>
      </c>
    </row>
    <row r="20" spans="1:13" ht="38.25" x14ac:dyDescent="0.25">
      <c r="A20" s="93" t="s">
        <v>65</v>
      </c>
      <c r="B20" s="84" t="s">
        <v>18</v>
      </c>
      <c r="C20" s="78" t="s">
        <v>321</v>
      </c>
      <c r="D20" s="78" t="s">
        <v>321</v>
      </c>
      <c r="E20" s="78" t="s">
        <v>321</v>
      </c>
      <c r="F20" s="78">
        <v>0.02</v>
      </c>
      <c r="G20" s="78" t="s">
        <v>321</v>
      </c>
      <c r="H20" s="78" t="s">
        <v>321</v>
      </c>
      <c r="I20" s="78" t="s">
        <v>321</v>
      </c>
      <c r="J20" s="78" t="s">
        <v>321</v>
      </c>
      <c r="K20" s="79" t="s">
        <v>321</v>
      </c>
      <c r="L20" s="78" t="s">
        <v>321</v>
      </c>
      <c r="M20" s="78" t="s">
        <v>321</v>
      </c>
    </row>
    <row r="21" spans="1:13" ht="45" customHeight="1" x14ac:dyDescent="0.25">
      <c r="A21" s="93" t="s">
        <v>66</v>
      </c>
      <c r="B21" s="84" t="s">
        <v>19</v>
      </c>
      <c r="C21" s="78" t="s">
        <v>321</v>
      </c>
      <c r="D21" s="78" t="s">
        <v>321</v>
      </c>
      <c r="E21" s="78" t="s">
        <v>321</v>
      </c>
      <c r="F21" s="78" t="s">
        <v>321</v>
      </c>
      <c r="G21" s="78" t="s">
        <v>321</v>
      </c>
      <c r="H21" s="78" t="s">
        <v>321</v>
      </c>
      <c r="I21" s="78" t="s">
        <v>321</v>
      </c>
      <c r="J21" s="78" t="s">
        <v>321</v>
      </c>
      <c r="K21" s="79" t="s">
        <v>321</v>
      </c>
      <c r="L21" s="78" t="s">
        <v>321</v>
      </c>
      <c r="M21" s="78" t="s">
        <v>321</v>
      </c>
    </row>
    <row r="22" spans="1:13" ht="56.25" customHeight="1" x14ac:dyDescent="0.25">
      <c r="A22" s="93" t="s">
        <v>67</v>
      </c>
      <c r="B22" s="84" t="s">
        <v>21</v>
      </c>
      <c r="C22" s="78" t="s">
        <v>321</v>
      </c>
      <c r="D22" s="78" t="s">
        <v>321</v>
      </c>
      <c r="E22" s="78">
        <v>0.02</v>
      </c>
      <c r="F22" s="78" t="s">
        <v>321</v>
      </c>
      <c r="G22" s="78" t="s">
        <v>321</v>
      </c>
      <c r="H22" s="78" t="s">
        <v>321</v>
      </c>
      <c r="I22" s="78" t="s">
        <v>321</v>
      </c>
      <c r="J22" s="78" t="s">
        <v>321</v>
      </c>
      <c r="K22" s="79" t="s">
        <v>321</v>
      </c>
      <c r="L22" s="78" t="s">
        <v>321</v>
      </c>
      <c r="M22" s="78" t="s">
        <v>321</v>
      </c>
    </row>
    <row r="23" spans="1:13" ht="111.75" customHeight="1" x14ac:dyDescent="0.25">
      <c r="A23" s="93" t="s">
        <v>68</v>
      </c>
      <c r="B23" s="84" t="s">
        <v>24</v>
      </c>
      <c r="C23" s="78" t="s">
        <v>321</v>
      </c>
      <c r="D23" s="78" t="s">
        <v>321</v>
      </c>
      <c r="E23" s="78" t="s">
        <v>321</v>
      </c>
      <c r="F23" s="78" t="s">
        <v>321</v>
      </c>
      <c r="G23" s="78" t="s">
        <v>321</v>
      </c>
      <c r="H23" s="78" t="s">
        <v>321</v>
      </c>
      <c r="I23" s="197">
        <v>0.15</v>
      </c>
      <c r="J23" s="78" t="s">
        <v>321</v>
      </c>
      <c r="K23" s="79" t="s">
        <v>321</v>
      </c>
      <c r="L23" s="78" t="s">
        <v>321</v>
      </c>
      <c r="M23" s="78" t="s">
        <v>321</v>
      </c>
    </row>
    <row r="24" spans="1:13" ht="114" customHeight="1" x14ac:dyDescent="0.25">
      <c r="A24" s="93" t="s">
        <v>95</v>
      </c>
      <c r="B24" s="84" t="s">
        <v>24</v>
      </c>
      <c r="C24" s="78" t="s">
        <v>321</v>
      </c>
      <c r="D24" s="78" t="s">
        <v>321</v>
      </c>
      <c r="E24" s="78" t="s">
        <v>321</v>
      </c>
      <c r="F24" s="78" t="s">
        <v>321</v>
      </c>
      <c r="G24" s="78" t="s">
        <v>321</v>
      </c>
      <c r="H24" s="78" t="s">
        <v>321</v>
      </c>
      <c r="I24" s="201"/>
      <c r="J24" s="78" t="s">
        <v>321</v>
      </c>
      <c r="K24" s="79" t="s">
        <v>321</v>
      </c>
      <c r="L24" s="78" t="s">
        <v>321</v>
      </c>
      <c r="M24" s="78" t="s">
        <v>321</v>
      </c>
    </row>
    <row r="25" spans="1:13" ht="73.5" customHeight="1" x14ac:dyDescent="0.25">
      <c r="A25" s="93" t="s">
        <v>98</v>
      </c>
      <c r="B25" s="84" t="s">
        <v>99</v>
      </c>
      <c r="C25" s="78" t="s">
        <v>321</v>
      </c>
      <c r="D25" s="78" t="s">
        <v>321</v>
      </c>
      <c r="E25" s="78" t="s">
        <v>321</v>
      </c>
      <c r="F25" s="78" t="s">
        <v>321</v>
      </c>
      <c r="G25" s="78" t="s">
        <v>321</v>
      </c>
      <c r="H25" s="78" t="s">
        <v>321</v>
      </c>
      <c r="I25" s="198"/>
      <c r="J25" s="78" t="s">
        <v>321</v>
      </c>
      <c r="K25" s="79" t="s">
        <v>321</v>
      </c>
      <c r="L25" s="78" t="s">
        <v>321</v>
      </c>
      <c r="M25" s="78" t="s">
        <v>321</v>
      </c>
    </row>
    <row r="26" spans="1:13" ht="82.5" customHeight="1" x14ac:dyDescent="0.25">
      <c r="A26" s="93" t="s">
        <v>117</v>
      </c>
      <c r="B26" s="84" t="s">
        <v>119</v>
      </c>
      <c r="C26" s="78" t="s">
        <v>321</v>
      </c>
      <c r="D26" s="78" t="s">
        <v>321</v>
      </c>
      <c r="E26" s="78" t="s">
        <v>321</v>
      </c>
      <c r="F26" s="78" t="s">
        <v>321</v>
      </c>
      <c r="G26" s="78" t="s">
        <v>321</v>
      </c>
      <c r="H26" s="78">
        <v>0.1</v>
      </c>
      <c r="I26" s="78" t="s">
        <v>321</v>
      </c>
      <c r="J26" s="78" t="s">
        <v>321</v>
      </c>
      <c r="K26" s="79" t="s">
        <v>321</v>
      </c>
      <c r="L26" s="78" t="s">
        <v>321</v>
      </c>
      <c r="M26" s="78" t="s">
        <v>321</v>
      </c>
    </row>
    <row r="27" spans="1:13" ht="35.25" customHeight="1" x14ac:dyDescent="0.25">
      <c r="A27" s="93" t="s">
        <v>118</v>
      </c>
      <c r="B27" s="84" t="s">
        <v>344</v>
      </c>
      <c r="C27" s="78" t="s">
        <v>321</v>
      </c>
      <c r="D27" s="78" t="s">
        <v>321</v>
      </c>
      <c r="E27" s="78" t="s">
        <v>321</v>
      </c>
      <c r="F27" s="78" t="s">
        <v>321</v>
      </c>
      <c r="G27" s="78" t="s">
        <v>321</v>
      </c>
      <c r="H27" s="78">
        <v>0.05</v>
      </c>
      <c r="I27" s="78" t="s">
        <v>321</v>
      </c>
      <c r="J27" s="78" t="s">
        <v>321</v>
      </c>
      <c r="K27" s="79" t="s">
        <v>321</v>
      </c>
      <c r="L27" s="78" t="s">
        <v>321</v>
      </c>
      <c r="M27" s="78" t="s">
        <v>321</v>
      </c>
    </row>
    <row r="28" spans="1:13" ht="60" customHeight="1" x14ac:dyDescent="0.25">
      <c r="A28" s="93" t="s">
        <v>121</v>
      </c>
      <c r="B28" s="84" t="s">
        <v>253</v>
      </c>
      <c r="C28" s="78" t="s">
        <v>321</v>
      </c>
      <c r="D28" s="78" t="s">
        <v>321</v>
      </c>
      <c r="E28" s="78" t="s">
        <v>321</v>
      </c>
      <c r="F28" s="78" t="s">
        <v>321</v>
      </c>
      <c r="G28" s="78" t="s">
        <v>321</v>
      </c>
      <c r="H28" s="78" t="s">
        <v>321</v>
      </c>
      <c r="I28" s="78" t="s">
        <v>321</v>
      </c>
      <c r="J28" s="78" t="s">
        <v>321</v>
      </c>
      <c r="K28" s="79" t="s">
        <v>321</v>
      </c>
      <c r="L28" s="78" t="s">
        <v>321</v>
      </c>
      <c r="M28" s="78" t="s">
        <v>321</v>
      </c>
    </row>
    <row r="29" spans="1:13" ht="42.75" customHeight="1" x14ac:dyDescent="0.25">
      <c r="A29" s="93" t="s">
        <v>123</v>
      </c>
      <c r="B29" s="84" t="s">
        <v>169</v>
      </c>
      <c r="C29" s="78" t="s">
        <v>321</v>
      </c>
      <c r="D29" s="78" t="s">
        <v>321</v>
      </c>
      <c r="E29" s="78" t="s">
        <v>321</v>
      </c>
      <c r="F29" s="78" t="s">
        <v>321</v>
      </c>
      <c r="G29" s="78" t="s">
        <v>321</v>
      </c>
      <c r="H29" s="78" t="s">
        <v>321</v>
      </c>
      <c r="I29" s="78" t="s">
        <v>321</v>
      </c>
      <c r="J29" s="78" t="s">
        <v>321</v>
      </c>
      <c r="K29" s="79" t="s">
        <v>321</v>
      </c>
      <c r="L29" s="78" t="s">
        <v>321</v>
      </c>
      <c r="M29" s="78" t="s">
        <v>321</v>
      </c>
    </row>
    <row r="30" spans="1:13" ht="51" x14ac:dyDescent="0.25">
      <c r="A30" s="93" t="s">
        <v>210</v>
      </c>
      <c r="B30" s="84" t="s">
        <v>124</v>
      </c>
      <c r="C30" s="78" t="s">
        <v>321</v>
      </c>
      <c r="D30" s="78" t="s">
        <v>321</v>
      </c>
      <c r="E30" s="78" t="s">
        <v>321</v>
      </c>
      <c r="F30" s="78" t="s">
        <v>321</v>
      </c>
      <c r="G30" s="78" t="s">
        <v>321</v>
      </c>
      <c r="H30" s="78" t="s">
        <v>321</v>
      </c>
      <c r="I30" s="78" t="s">
        <v>321</v>
      </c>
      <c r="J30" s="78" t="s">
        <v>321</v>
      </c>
      <c r="K30" s="79" t="s">
        <v>321</v>
      </c>
      <c r="L30" s="78" t="s">
        <v>321</v>
      </c>
      <c r="M30" s="78" t="s">
        <v>321</v>
      </c>
    </row>
    <row r="31" spans="1:13" ht="25.5" x14ac:dyDescent="0.25">
      <c r="A31" s="93" t="s">
        <v>254</v>
      </c>
      <c r="B31" s="84" t="s">
        <v>228</v>
      </c>
      <c r="C31" s="78" t="s">
        <v>321</v>
      </c>
      <c r="D31" s="78" t="s">
        <v>321</v>
      </c>
      <c r="E31" s="78" t="s">
        <v>321</v>
      </c>
      <c r="F31" s="78" t="s">
        <v>321</v>
      </c>
      <c r="G31" s="78" t="s">
        <v>321</v>
      </c>
      <c r="H31" s="78" t="s">
        <v>321</v>
      </c>
      <c r="I31" s="78" t="s">
        <v>321</v>
      </c>
      <c r="J31" s="78" t="s">
        <v>321</v>
      </c>
      <c r="K31" s="79" t="s">
        <v>321</v>
      </c>
      <c r="L31" s="78" t="s">
        <v>321</v>
      </c>
      <c r="M31" s="78" t="s">
        <v>321</v>
      </c>
    </row>
    <row r="32" spans="1:13" s="80" customFormat="1" ht="25.5" x14ac:dyDescent="0.25">
      <c r="A32" s="93" t="s">
        <v>58</v>
      </c>
      <c r="B32" s="84" t="s">
        <v>25</v>
      </c>
      <c r="C32" s="78">
        <v>0.18</v>
      </c>
      <c r="D32" s="78">
        <v>0.2</v>
      </c>
      <c r="E32" s="78">
        <v>0.18</v>
      </c>
      <c r="F32" s="78">
        <v>0.18</v>
      </c>
      <c r="G32" s="78">
        <v>0.2</v>
      </c>
      <c r="H32" s="78">
        <v>0.2</v>
      </c>
      <c r="I32" s="78">
        <v>0.2</v>
      </c>
      <c r="J32" s="78">
        <v>0.2</v>
      </c>
      <c r="K32" s="79">
        <v>0.2</v>
      </c>
      <c r="L32" s="78">
        <v>0.2</v>
      </c>
      <c r="M32" s="78">
        <v>0.2</v>
      </c>
    </row>
    <row r="33" spans="1:13" ht="51" x14ac:dyDescent="0.25">
      <c r="A33" s="93" t="s">
        <v>69</v>
      </c>
      <c r="B33" s="84" t="s">
        <v>26</v>
      </c>
      <c r="C33" s="78">
        <v>0.18</v>
      </c>
      <c r="D33" s="78">
        <v>0.2</v>
      </c>
      <c r="E33" s="78">
        <v>0.2</v>
      </c>
      <c r="F33" s="78">
        <v>0.2</v>
      </c>
      <c r="G33" s="78">
        <v>0.1</v>
      </c>
      <c r="H33" s="78">
        <v>0.2</v>
      </c>
      <c r="I33" s="78">
        <v>0.2</v>
      </c>
      <c r="J33" s="78">
        <v>0.2</v>
      </c>
      <c r="K33" s="79">
        <v>0.2</v>
      </c>
      <c r="L33" s="78">
        <v>0.2</v>
      </c>
      <c r="M33" s="78">
        <v>0.2</v>
      </c>
    </row>
    <row r="34" spans="1:13" ht="40.5" customHeight="1" x14ac:dyDescent="0.25">
      <c r="A34" s="93" t="s">
        <v>101</v>
      </c>
      <c r="B34" s="84" t="s">
        <v>102</v>
      </c>
      <c r="C34" s="78" t="s">
        <v>321</v>
      </c>
      <c r="D34" s="78" t="s">
        <v>321</v>
      </c>
      <c r="E34" s="78" t="s">
        <v>321</v>
      </c>
      <c r="F34" s="78" t="s">
        <v>321</v>
      </c>
      <c r="G34" s="78">
        <v>0.1</v>
      </c>
      <c r="H34" s="78" t="s">
        <v>321</v>
      </c>
      <c r="I34" s="78" t="s">
        <v>321</v>
      </c>
      <c r="J34" s="78" t="s">
        <v>321</v>
      </c>
      <c r="K34" s="79" t="s">
        <v>321</v>
      </c>
      <c r="L34" s="78" t="s">
        <v>321</v>
      </c>
      <c r="M34" s="78" t="s">
        <v>321</v>
      </c>
    </row>
    <row r="35" spans="1:13" ht="40.5" customHeight="1" x14ac:dyDescent="0.25">
      <c r="A35" s="102" t="s">
        <v>360</v>
      </c>
      <c r="B35" s="89" t="s">
        <v>359</v>
      </c>
      <c r="C35" s="78" t="s">
        <v>321</v>
      </c>
      <c r="D35" s="78" t="s">
        <v>321</v>
      </c>
      <c r="E35" s="78" t="s">
        <v>321</v>
      </c>
      <c r="F35" s="78" t="s">
        <v>321</v>
      </c>
      <c r="G35" s="78" t="s">
        <v>321</v>
      </c>
      <c r="H35" s="78" t="s">
        <v>321</v>
      </c>
      <c r="I35" s="78" t="s">
        <v>321</v>
      </c>
      <c r="J35" s="78" t="s">
        <v>321</v>
      </c>
      <c r="K35" s="79" t="s">
        <v>321</v>
      </c>
      <c r="L35" s="78" t="s">
        <v>321</v>
      </c>
      <c r="M35" s="78" t="s">
        <v>321</v>
      </c>
    </row>
    <row r="36" spans="1:13" s="82" customFormat="1" ht="36" customHeight="1" x14ac:dyDescent="0.25">
      <c r="A36" s="95" t="s">
        <v>27</v>
      </c>
      <c r="B36" s="92" t="s">
        <v>28</v>
      </c>
      <c r="C36" s="83">
        <v>1</v>
      </c>
      <c r="D36" s="83">
        <v>1</v>
      </c>
      <c r="E36" s="83">
        <v>1</v>
      </c>
      <c r="F36" s="83">
        <v>1</v>
      </c>
      <c r="G36" s="83">
        <v>1</v>
      </c>
      <c r="H36" s="83">
        <v>1</v>
      </c>
      <c r="I36" s="83">
        <v>1</v>
      </c>
      <c r="J36" s="83">
        <v>1</v>
      </c>
      <c r="K36" s="115">
        <v>1</v>
      </c>
      <c r="L36" s="83">
        <v>1</v>
      </c>
      <c r="M36" s="83">
        <v>1</v>
      </c>
    </row>
    <row r="37" spans="1:13" s="80" customFormat="1" ht="38.25" x14ac:dyDescent="0.25">
      <c r="A37" s="93" t="s">
        <v>29</v>
      </c>
      <c r="B37" s="84" t="s">
        <v>30</v>
      </c>
      <c r="C37" s="78">
        <v>1</v>
      </c>
      <c r="D37" s="78">
        <v>1</v>
      </c>
      <c r="E37" s="78">
        <v>1</v>
      </c>
      <c r="F37" s="78">
        <v>1</v>
      </c>
      <c r="G37" s="78">
        <v>1</v>
      </c>
      <c r="H37" s="78">
        <v>1</v>
      </c>
      <c r="I37" s="78">
        <v>0.5</v>
      </c>
      <c r="J37" s="78">
        <v>0.5</v>
      </c>
      <c r="K37" s="79">
        <v>0.3</v>
      </c>
      <c r="L37" s="78">
        <v>1</v>
      </c>
      <c r="M37" s="78">
        <v>1</v>
      </c>
    </row>
    <row r="38" spans="1:13" ht="25.5" x14ac:dyDescent="0.25">
      <c r="A38" s="93" t="s">
        <v>70</v>
      </c>
      <c r="B38" s="84" t="s">
        <v>12</v>
      </c>
      <c r="C38" s="78">
        <v>1</v>
      </c>
      <c r="D38" s="78">
        <v>1</v>
      </c>
      <c r="E38" s="78">
        <v>1</v>
      </c>
      <c r="F38" s="78">
        <v>1</v>
      </c>
      <c r="G38" s="78">
        <v>1</v>
      </c>
      <c r="H38" s="78">
        <v>1</v>
      </c>
      <c r="I38" s="78">
        <v>0.5</v>
      </c>
      <c r="J38" s="78">
        <v>0.5</v>
      </c>
      <c r="K38" s="79">
        <v>0.3</v>
      </c>
      <c r="L38" s="78">
        <v>1</v>
      </c>
      <c r="M38" s="78">
        <v>1</v>
      </c>
    </row>
    <row r="39" spans="1:13" ht="51" x14ac:dyDescent="0.25">
      <c r="A39" s="93" t="s">
        <v>71</v>
      </c>
      <c r="B39" s="84" t="s">
        <v>127</v>
      </c>
      <c r="C39" s="78" t="s">
        <v>321</v>
      </c>
      <c r="D39" s="78" t="s">
        <v>321</v>
      </c>
      <c r="E39" s="78" t="s">
        <v>321</v>
      </c>
      <c r="F39" s="78" t="s">
        <v>321</v>
      </c>
      <c r="G39" s="78" t="s">
        <v>321</v>
      </c>
      <c r="H39" s="78" t="s">
        <v>321</v>
      </c>
      <c r="I39" s="78" t="s">
        <v>321</v>
      </c>
      <c r="J39" s="78" t="s">
        <v>321</v>
      </c>
      <c r="K39" s="79" t="s">
        <v>321</v>
      </c>
      <c r="L39" s="78" t="s">
        <v>321</v>
      </c>
      <c r="M39" s="78" t="s">
        <v>321</v>
      </c>
    </row>
    <row r="40" spans="1:13" ht="38.25" x14ac:dyDescent="0.25">
      <c r="A40" s="93" t="s">
        <v>72</v>
      </c>
      <c r="B40" s="84" t="s">
        <v>31</v>
      </c>
      <c r="C40" s="78" t="s">
        <v>321</v>
      </c>
      <c r="D40" s="78" t="s">
        <v>321</v>
      </c>
      <c r="E40" s="78" t="s">
        <v>321</v>
      </c>
      <c r="F40" s="78" t="s">
        <v>321</v>
      </c>
      <c r="G40" s="78" t="s">
        <v>321</v>
      </c>
      <c r="H40" s="78" t="s">
        <v>321</v>
      </c>
      <c r="I40" s="78" t="s">
        <v>321</v>
      </c>
      <c r="J40" s="78" t="s">
        <v>321</v>
      </c>
      <c r="K40" s="79" t="s">
        <v>321</v>
      </c>
      <c r="L40" s="78" t="s">
        <v>321</v>
      </c>
      <c r="M40" s="78" t="s">
        <v>321</v>
      </c>
    </row>
    <row r="41" spans="1:13" ht="39" customHeight="1" x14ac:dyDescent="0.25">
      <c r="A41" s="93" t="s">
        <v>96</v>
      </c>
      <c r="B41" s="84" t="s">
        <v>15</v>
      </c>
      <c r="C41" s="78" t="s">
        <v>321</v>
      </c>
      <c r="D41" s="78" t="s">
        <v>321</v>
      </c>
      <c r="E41" s="78" t="s">
        <v>321</v>
      </c>
      <c r="F41" s="78" t="s">
        <v>321</v>
      </c>
      <c r="G41" s="78" t="s">
        <v>321</v>
      </c>
      <c r="H41" s="78" t="s">
        <v>321</v>
      </c>
      <c r="I41" s="78" t="s">
        <v>321</v>
      </c>
      <c r="J41" s="78" t="s">
        <v>321</v>
      </c>
      <c r="K41" s="79" t="s">
        <v>321</v>
      </c>
      <c r="L41" s="78" t="s">
        <v>321</v>
      </c>
      <c r="M41" s="78" t="s">
        <v>321</v>
      </c>
    </row>
    <row r="42" spans="1:13" ht="38.25" x14ac:dyDescent="0.25">
      <c r="A42" s="93" t="s">
        <v>103</v>
      </c>
      <c r="B42" s="84" t="s">
        <v>242</v>
      </c>
      <c r="C42" s="78" t="s">
        <v>321</v>
      </c>
      <c r="D42" s="78" t="s">
        <v>321</v>
      </c>
      <c r="E42" s="78" t="s">
        <v>321</v>
      </c>
      <c r="F42" s="78" t="s">
        <v>321</v>
      </c>
      <c r="G42" s="78" t="s">
        <v>321</v>
      </c>
      <c r="H42" s="78" t="s">
        <v>321</v>
      </c>
      <c r="I42" s="78" t="s">
        <v>321</v>
      </c>
      <c r="J42" s="78" t="s">
        <v>321</v>
      </c>
      <c r="K42" s="79" t="s">
        <v>321</v>
      </c>
      <c r="L42" s="78" t="s">
        <v>321</v>
      </c>
      <c r="M42" s="78" t="s">
        <v>321</v>
      </c>
    </row>
    <row r="43" spans="1:13" s="80" customFormat="1" ht="51" x14ac:dyDescent="0.25">
      <c r="A43" s="93" t="s">
        <v>106</v>
      </c>
      <c r="B43" s="84" t="s">
        <v>108</v>
      </c>
      <c r="C43" s="78" t="s">
        <v>321</v>
      </c>
      <c r="D43" s="78" t="s">
        <v>321</v>
      </c>
      <c r="E43" s="78" t="s">
        <v>321</v>
      </c>
      <c r="F43" s="78" t="s">
        <v>321</v>
      </c>
      <c r="G43" s="78" t="s">
        <v>321</v>
      </c>
      <c r="H43" s="78" t="s">
        <v>321</v>
      </c>
      <c r="I43" s="78">
        <v>0.3</v>
      </c>
      <c r="J43" s="78">
        <v>0.5</v>
      </c>
      <c r="K43" s="79">
        <v>0.2</v>
      </c>
      <c r="L43" s="78" t="s">
        <v>321</v>
      </c>
      <c r="M43" s="78" t="s">
        <v>321</v>
      </c>
    </row>
    <row r="44" spans="1:13" ht="38.25" x14ac:dyDescent="0.25">
      <c r="A44" s="93" t="s">
        <v>107</v>
      </c>
      <c r="B44" s="84" t="s">
        <v>104</v>
      </c>
      <c r="C44" s="78" t="s">
        <v>321</v>
      </c>
      <c r="D44" s="78" t="s">
        <v>321</v>
      </c>
      <c r="E44" s="78" t="s">
        <v>321</v>
      </c>
      <c r="F44" s="78" t="s">
        <v>321</v>
      </c>
      <c r="G44" s="78" t="s">
        <v>321</v>
      </c>
      <c r="H44" s="78" t="s">
        <v>321</v>
      </c>
      <c r="I44" s="78">
        <v>0.3</v>
      </c>
      <c r="J44" s="78">
        <v>0.5</v>
      </c>
      <c r="K44" s="79" t="s">
        <v>321</v>
      </c>
      <c r="L44" s="78" t="s">
        <v>321</v>
      </c>
      <c r="M44" s="78" t="s">
        <v>321</v>
      </c>
    </row>
    <row r="45" spans="1:13" ht="48.75" customHeight="1" x14ac:dyDescent="0.25">
      <c r="A45" s="93" t="s">
        <v>213</v>
      </c>
      <c r="B45" s="84" t="s">
        <v>109</v>
      </c>
      <c r="C45" s="78" t="s">
        <v>321</v>
      </c>
      <c r="D45" s="78" t="s">
        <v>321</v>
      </c>
      <c r="E45" s="78" t="s">
        <v>321</v>
      </c>
      <c r="F45" s="78" t="s">
        <v>321</v>
      </c>
      <c r="G45" s="78" t="s">
        <v>321</v>
      </c>
      <c r="H45" s="78" t="s">
        <v>321</v>
      </c>
      <c r="I45" s="78" t="s">
        <v>321</v>
      </c>
      <c r="J45" s="78" t="s">
        <v>321</v>
      </c>
      <c r="K45" s="79">
        <v>0.2</v>
      </c>
      <c r="L45" s="78" t="s">
        <v>321</v>
      </c>
      <c r="M45" s="78" t="s">
        <v>321</v>
      </c>
    </row>
    <row r="46" spans="1:13" s="80" customFormat="1" ht="38.25" x14ac:dyDescent="0.25">
      <c r="A46" s="93" t="s">
        <v>232</v>
      </c>
      <c r="B46" s="84" t="s">
        <v>233</v>
      </c>
      <c r="C46" s="78" t="s">
        <v>321</v>
      </c>
      <c r="D46" s="78" t="s">
        <v>321</v>
      </c>
      <c r="E46" s="78" t="s">
        <v>321</v>
      </c>
      <c r="F46" s="78" t="s">
        <v>321</v>
      </c>
      <c r="G46" s="78" t="s">
        <v>321</v>
      </c>
      <c r="H46" s="78" t="s">
        <v>321</v>
      </c>
      <c r="I46" s="78">
        <v>0.2</v>
      </c>
      <c r="J46" s="78" t="s">
        <v>321</v>
      </c>
      <c r="K46" s="79" t="s">
        <v>321</v>
      </c>
      <c r="L46" s="78" t="s">
        <v>321</v>
      </c>
      <c r="M46" s="78" t="s">
        <v>321</v>
      </c>
    </row>
    <row r="47" spans="1:13" ht="25.5" x14ac:dyDescent="0.25">
      <c r="A47" s="93" t="s">
        <v>234</v>
      </c>
      <c r="B47" s="84" t="s">
        <v>229</v>
      </c>
      <c r="C47" s="78" t="s">
        <v>321</v>
      </c>
      <c r="D47" s="78" t="s">
        <v>321</v>
      </c>
      <c r="E47" s="78" t="s">
        <v>321</v>
      </c>
      <c r="F47" s="78" t="s">
        <v>321</v>
      </c>
      <c r="G47" s="78" t="s">
        <v>321</v>
      </c>
      <c r="H47" s="78" t="s">
        <v>321</v>
      </c>
      <c r="I47" s="78">
        <v>0.2</v>
      </c>
      <c r="J47" s="78" t="s">
        <v>321</v>
      </c>
      <c r="K47" s="79" t="s">
        <v>321</v>
      </c>
      <c r="L47" s="78" t="s">
        <v>321</v>
      </c>
      <c r="M47" s="78" t="s">
        <v>321</v>
      </c>
    </row>
    <row r="48" spans="1:13" s="15" customFormat="1" ht="25.5" x14ac:dyDescent="0.25">
      <c r="A48" s="87" t="s">
        <v>289</v>
      </c>
      <c r="B48" s="86" t="s">
        <v>290</v>
      </c>
      <c r="C48" s="79" t="s">
        <v>321</v>
      </c>
      <c r="D48" s="79" t="s">
        <v>321</v>
      </c>
      <c r="E48" s="79" t="s">
        <v>321</v>
      </c>
      <c r="F48" s="79" t="s">
        <v>321</v>
      </c>
      <c r="G48" s="79" t="s">
        <v>321</v>
      </c>
      <c r="H48" s="79" t="s">
        <v>321</v>
      </c>
      <c r="I48" s="79" t="s">
        <v>321</v>
      </c>
      <c r="J48" s="79" t="s">
        <v>321</v>
      </c>
      <c r="K48" s="79">
        <v>0.5</v>
      </c>
      <c r="L48" s="79" t="s">
        <v>321</v>
      </c>
      <c r="M48" s="79" t="s">
        <v>321</v>
      </c>
    </row>
    <row r="49" spans="1:13" s="12" customFormat="1" ht="25.5" x14ac:dyDescent="0.25">
      <c r="A49" s="87" t="s">
        <v>291</v>
      </c>
      <c r="B49" s="86" t="s">
        <v>292</v>
      </c>
      <c r="C49" s="79" t="s">
        <v>321</v>
      </c>
      <c r="D49" s="79" t="s">
        <v>321</v>
      </c>
      <c r="E49" s="79" t="s">
        <v>321</v>
      </c>
      <c r="F49" s="79" t="s">
        <v>321</v>
      </c>
      <c r="G49" s="79" t="s">
        <v>321</v>
      </c>
      <c r="H49" s="79" t="s">
        <v>321</v>
      </c>
      <c r="I49" s="79" t="s">
        <v>321</v>
      </c>
      <c r="J49" s="79" t="s">
        <v>321</v>
      </c>
      <c r="K49" s="79">
        <v>0.5</v>
      </c>
      <c r="L49" s="79" t="s">
        <v>321</v>
      </c>
      <c r="M49" s="79" t="s">
        <v>321</v>
      </c>
    </row>
    <row r="50" spans="1:13" s="82" customFormat="1" ht="26.25" customHeight="1" x14ac:dyDescent="0.25">
      <c r="A50" s="95" t="s">
        <v>32</v>
      </c>
      <c r="B50" s="92" t="s">
        <v>33</v>
      </c>
      <c r="C50" s="81">
        <v>1</v>
      </c>
      <c r="D50" s="81">
        <v>1</v>
      </c>
      <c r="E50" s="81">
        <v>1</v>
      </c>
      <c r="F50" s="81">
        <v>1</v>
      </c>
      <c r="G50" s="81">
        <v>1</v>
      </c>
      <c r="H50" s="81">
        <v>1</v>
      </c>
      <c r="I50" s="81">
        <v>1</v>
      </c>
      <c r="J50" s="81">
        <v>1</v>
      </c>
      <c r="K50" s="113">
        <v>1</v>
      </c>
      <c r="L50" s="81">
        <v>1</v>
      </c>
      <c r="M50" s="81">
        <v>1</v>
      </c>
    </row>
    <row r="51" spans="1:13" s="80" customFormat="1" ht="38.25" x14ac:dyDescent="0.25">
      <c r="A51" s="93" t="s">
        <v>34</v>
      </c>
      <c r="B51" s="84" t="s">
        <v>35</v>
      </c>
      <c r="C51" s="71">
        <v>1</v>
      </c>
      <c r="D51" s="71">
        <v>1</v>
      </c>
      <c r="E51" s="71">
        <v>1</v>
      </c>
      <c r="F51" s="71">
        <v>1</v>
      </c>
      <c r="G51" s="71">
        <v>1</v>
      </c>
      <c r="H51" s="71">
        <v>1</v>
      </c>
      <c r="I51" s="96">
        <v>1</v>
      </c>
      <c r="J51" s="78">
        <v>0.8</v>
      </c>
      <c r="K51" s="79">
        <f>K52+K66</f>
        <v>0.8</v>
      </c>
      <c r="L51" s="71">
        <v>1</v>
      </c>
      <c r="M51" s="71">
        <v>1</v>
      </c>
    </row>
    <row r="52" spans="1:13" ht="25.5" x14ac:dyDescent="0.25">
      <c r="A52" s="93" t="s">
        <v>73</v>
      </c>
      <c r="B52" s="84" t="s">
        <v>37</v>
      </c>
      <c r="C52" s="71">
        <v>0.5</v>
      </c>
      <c r="D52" s="71">
        <v>1</v>
      </c>
      <c r="E52" s="71">
        <v>0.9</v>
      </c>
      <c r="F52" s="71">
        <v>1</v>
      </c>
      <c r="G52" s="71">
        <v>1</v>
      </c>
      <c r="H52" s="71">
        <v>1</v>
      </c>
      <c r="I52" s="71">
        <v>0.7</v>
      </c>
      <c r="J52" s="78">
        <v>0.5</v>
      </c>
      <c r="K52" s="79">
        <v>0.5</v>
      </c>
      <c r="L52" s="71">
        <v>1</v>
      </c>
      <c r="M52" s="71">
        <v>1</v>
      </c>
    </row>
    <row r="53" spans="1:13" ht="51" x14ac:dyDescent="0.25">
      <c r="A53" s="93" t="s">
        <v>74</v>
      </c>
      <c r="B53" s="84" t="s">
        <v>127</v>
      </c>
      <c r="C53" s="71" t="s">
        <v>321</v>
      </c>
      <c r="D53" s="71" t="s">
        <v>321</v>
      </c>
      <c r="E53" s="71" t="s">
        <v>321</v>
      </c>
      <c r="F53" s="71" t="s">
        <v>321</v>
      </c>
      <c r="G53" s="71" t="s">
        <v>321</v>
      </c>
      <c r="H53" s="71" t="s">
        <v>321</v>
      </c>
      <c r="I53" s="71" t="s">
        <v>321</v>
      </c>
      <c r="J53" s="71" t="s">
        <v>321</v>
      </c>
      <c r="K53" s="116" t="s">
        <v>321</v>
      </c>
      <c r="L53" s="71" t="s">
        <v>321</v>
      </c>
      <c r="M53" s="71" t="s">
        <v>321</v>
      </c>
    </row>
    <row r="54" spans="1:13" ht="38.25" x14ac:dyDescent="0.25">
      <c r="A54" s="93" t="s">
        <v>75</v>
      </c>
      <c r="B54" s="65" t="s">
        <v>133</v>
      </c>
      <c r="C54" s="71" t="s">
        <v>321</v>
      </c>
      <c r="D54" s="71" t="s">
        <v>321</v>
      </c>
      <c r="E54" s="71" t="s">
        <v>321</v>
      </c>
      <c r="F54" s="71" t="s">
        <v>321</v>
      </c>
      <c r="G54" s="71" t="s">
        <v>321</v>
      </c>
      <c r="H54" s="71" t="s">
        <v>321</v>
      </c>
      <c r="I54" s="71">
        <v>0.1</v>
      </c>
      <c r="J54" s="71" t="s">
        <v>321</v>
      </c>
      <c r="K54" s="116" t="s">
        <v>321</v>
      </c>
      <c r="L54" s="71" t="s">
        <v>321</v>
      </c>
      <c r="M54" s="71" t="s">
        <v>321</v>
      </c>
    </row>
    <row r="55" spans="1:13" x14ac:dyDescent="0.25">
      <c r="A55" s="93" t="s">
        <v>76</v>
      </c>
      <c r="B55" s="84" t="s">
        <v>217</v>
      </c>
      <c r="C55" s="71" t="s">
        <v>321</v>
      </c>
      <c r="D55" s="71" t="s">
        <v>321</v>
      </c>
      <c r="E55" s="71" t="s">
        <v>321</v>
      </c>
      <c r="F55" s="71" t="s">
        <v>321</v>
      </c>
      <c r="G55" s="71" t="s">
        <v>321</v>
      </c>
      <c r="H55" s="71" t="s">
        <v>321</v>
      </c>
      <c r="I55" s="71" t="s">
        <v>321</v>
      </c>
      <c r="J55" s="71" t="s">
        <v>321</v>
      </c>
      <c r="K55" s="116" t="s">
        <v>321</v>
      </c>
      <c r="L55" s="71" t="s">
        <v>321</v>
      </c>
      <c r="M55" s="71" t="s">
        <v>321</v>
      </c>
    </row>
    <row r="56" spans="1:13" ht="60" customHeight="1" x14ac:dyDescent="0.25">
      <c r="A56" s="93" t="s">
        <v>77</v>
      </c>
      <c r="B56" s="84" t="s">
        <v>38</v>
      </c>
      <c r="C56" s="71">
        <v>0.11</v>
      </c>
      <c r="D56" s="71" t="s">
        <v>321</v>
      </c>
      <c r="E56" s="71" t="s">
        <v>321</v>
      </c>
      <c r="F56" s="71" t="s">
        <v>321</v>
      </c>
      <c r="G56" s="71" t="s">
        <v>321</v>
      </c>
      <c r="H56" s="71" t="s">
        <v>321</v>
      </c>
      <c r="I56" s="71" t="s">
        <v>321</v>
      </c>
      <c r="J56" s="71" t="s">
        <v>321</v>
      </c>
      <c r="K56" s="116" t="s">
        <v>321</v>
      </c>
      <c r="L56" s="71" t="s">
        <v>321</v>
      </c>
      <c r="M56" s="71" t="s">
        <v>321</v>
      </c>
    </row>
    <row r="57" spans="1:13" ht="38.25" x14ac:dyDescent="0.25">
      <c r="A57" s="93" t="s">
        <v>78</v>
      </c>
      <c r="B57" s="84" t="s">
        <v>13</v>
      </c>
      <c r="C57" s="71">
        <v>0.05</v>
      </c>
      <c r="D57" s="71" t="s">
        <v>321</v>
      </c>
      <c r="E57" s="71" t="s">
        <v>321</v>
      </c>
      <c r="F57" s="71" t="s">
        <v>321</v>
      </c>
      <c r="G57" s="71" t="s">
        <v>321</v>
      </c>
      <c r="H57" s="71" t="s">
        <v>321</v>
      </c>
      <c r="I57" s="71" t="s">
        <v>321</v>
      </c>
      <c r="J57" s="71" t="s">
        <v>321</v>
      </c>
      <c r="K57" s="116" t="s">
        <v>321</v>
      </c>
      <c r="L57" s="71" t="s">
        <v>321</v>
      </c>
      <c r="M57" s="71" t="s">
        <v>321</v>
      </c>
    </row>
    <row r="58" spans="1:13" x14ac:dyDescent="0.25">
      <c r="A58" s="93" t="s">
        <v>79</v>
      </c>
      <c r="B58" s="84" t="s">
        <v>345</v>
      </c>
      <c r="C58" s="71">
        <v>0.3</v>
      </c>
      <c r="D58" s="71" t="s">
        <v>321</v>
      </c>
      <c r="E58" s="71" t="s">
        <v>321</v>
      </c>
      <c r="F58" s="71" t="s">
        <v>321</v>
      </c>
      <c r="G58" s="71" t="s">
        <v>321</v>
      </c>
      <c r="H58" s="71" t="s">
        <v>321</v>
      </c>
      <c r="I58" s="71" t="s">
        <v>321</v>
      </c>
      <c r="J58" s="71" t="s">
        <v>321</v>
      </c>
      <c r="K58" s="116" t="s">
        <v>321</v>
      </c>
      <c r="L58" s="71" t="s">
        <v>321</v>
      </c>
      <c r="M58" s="71" t="s">
        <v>321</v>
      </c>
    </row>
    <row r="59" spans="1:13" ht="38.25" x14ac:dyDescent="0.25">
      <c r="A59" s="93" t="s">
        <v>80</v>
      </c>
      <c r="B59" s="84" t="s">
        <v>40</v>
      </c>
      <c r="C59" s="71">
        <v>0.04</v>
      </c>
      <c r="D59" s="71" t="s">
        <v>321</v>
      </c>
      <c r="E59" s="71" t="s">
        <v>321</v>
      </c>
      <c r="F59" s="71" t="s">
        <v>321</v>
      </c>
      <c r="G59" s="71" t="s">
        <v>321</v>
      </c>
      <c r="H59" s="71" t="s">
        <v>321</v>
      </c>
      <c r="I59" s="71" t="s">
        <v>321</v>
      </c>
      <c r="J59" s="71" t="s">
        <v>321</v>
      </c>
      <c r="K59" s="116" t="s">
        <v>321</v>
      </c>
      <c r="L59" s="71" t="s">
        <v>321</v>
      </c>
      <c r="M59" s="71" t="s">
        <v>321</v>
      </c>
    </row>
    <row r="60" spans="1:13" ht="51" x14ac:dyDescent="0.25">
      <c r="A60" s="93" t="s">
        <v>81</v>
      </c>
      <c r="B60" s="84" t="s">
        <v>41</v>
      </c>
      <c r="C60" s="71" t="s">
        <v>321</v>
      </c>
      <c r="D60" s="71" t="s">
        <v>321</v>
      </c>
      <c r="E60" s="71" t="s">
        <v>321</v>
      </c>
      <c r="F60" s="71" t="s">
        <v>321</v>
      </c>
      <c r="G60" s="71" t="s">
        <v>321</v>
      </c>
      <c r="H60" s="71" t="s">
        <v>321</v>
      </c>
      <c r="I60" s="71" t="s">
        <v>321</v>
      </c>
      <c r="J60" s="71" t="s">
        <v>321</v>
      </c>
      <c r="K60" s="116" t="s">
        <v>321</v>
      </c>
      <c r="L60" s="71" t="s">
        <v>321</v>
      </c>
      <c r="M60" s="71" t="s">
        <v>321</v>
      </c>
    </row>
    <row r="61" spans="1:13" ht="38.25" customHeight="1" x14ac:dyDescent="0.25">
      <c r="A61" s="93" t="s">
        <v>128</v>
      </c>
      <c r="B61" s="84" t="s">
        <v>15</v>
      </c>
      <c r="C61" s="71" t="s">
        <v>321</v>
      </c>
      <c r="D61" s="71" t="s">
        <v>321</v>
      </c>
      <c r="E61" s="71" t="s">
        <v>321</v>
      </c>
      <c r="F61" s="71" t="s">
        <v>321</v>
      </c>
      <c r="G61" s="71" t="s">
        <v>321</v>
      </c>
      <c r="H61" s="71" t="s">
        <v>321</v>
      </c>
      <c r="I61" s="71" t="s">
        <v>321</v>
      </c>
      <c r="J61" s="71" t="s">
        <v>321</v>
      </c>
      <c r="K61" s="116" t="s">
        <v>321</v>
      </c>
      <c r="L61" s="71" t="s">
        <v>321</v>
      </c>
      <c r="M61" s="71" t="s">
        <v>321</v>
      </c>
    </row>
    <row r="62" spans="1:13" ht="38.25" x14ac:dyDescent="0.25">
      <c r="A62" s="93" t="s">
        <v>129</v>
      </c>
      <c r="B62" s="84" t="s">
        <v>42</v>
      </c>
      <c r="C62" s="71" t="s">
        <v>321</v>
      </c>
      <c r="D62" s="71" t="s">
        <v>321</v>
      </c>
      <c r="E62" s="71">
        <v>0.1</v>
      </c>
      <c r="F62" s="71" t="s">
        <v>321</v>
      </c>
      <c r="G62" s="71" t="s">
        <v>321</v>
      </c>
      <c r="H62" s="71" t="s">
        <v>321</v>
      </c>
      <c r="I62" s="71" t="s">
        <v>321</v>
      </c>
      <c r="J62" s="71" t="s">
        <v>321</v>
      </c>
      <c r="K62" s="116" t="s">
        <v>321</v>
      </c>
      <c r="L62" s="71" t="s">
        <v>321</v>
      </c>
      <c r="M62" s="71" t="s">
        <v>321</v>
      </c>
    </row>
    <row r="63" spans="1:13" ht="38.25" x14ac:dyDescent="0.25">
      <c r="A63" s="93" t="s">
        <v>130</v>
      </c>
      <c r="B63" s="84" t="s">
        <v>350</v>
      </c>
      <c r="C63" s="71" t="s">
        <v>321</v>
      </c>
      <c r="D63" s="71" t="s">
        <v>321</v>
      </c>
      <c r="E63" s="71" t="s">
        <v>321</v>
      </c>
      <c r="F63" s="71" t="s">
        <v>321</v>
      </c>
      <c r="G63" s="71" t="s">
        <v>321</v>
      </c>
      <c r="H63" s="71">
        <v>1</v>
      </c>
      <c r="I63" s="71" t="s">
        <v>321</v>
      </c>
      <c r="J63" s="71" t="s">
        <v>321</v>
      </c>
      <c r="K63" s="116" t="s">
        <v>321</v>
      </c>
      <c r="L63" s="71" t="s">
        <v>321</v>
      </c>
      <c r="M63" s="71" t="s">
        <v>321</v>
      </c>
    </row>
    <row r="64" spans="1:13" ht="51" x14ac:dyDescent="0.25">
      <c r="A64" s="93" t="s">
        <v>131</v>
      </c>
      <c r="B64" s="84" t="s">
        <v>126</v>
      </c>
      <c r="C64" s="71" t="s">
        <v>321</v>
      </c>
      <c r="D64" s="71" t="s">
        <v>321</v>
      </c>
      <c r="E64" s="71" t="s">
        <v>321</v>
      </c>
      <c r="F64" s="71" t="s">
        <v>321</v>
      </c>
      <c r="G64" s="71" t="s">
        <v>321</v>
      </c>
      <c r="H64" s="71" t="s">
        <v>321</v>
      </c>
      <c r="I64" s="71">
        <v>0.1</v>
      </c>
      <c r="J64" s="71" t="s">
        <v>321</v>
      </c>
      <c r="K64" s="116" t="s">
        <v>321</v>
      </c>
      <c r="L64" s="71" t="s">
        <v>321</v>
      </c>
      <c r="M64" s="71" t="s">
        <v>321</v>
      </c>
    </row>
    <row r="65" spans="1:13" ht="79.5" customHeight="1" x14ac:dyDescent="0.25">
      <c r="A65" s="93" t="s">
        <v>132</v>
      </c>
      <c r="B65" s="84" t="s">
        <v>125</v>
      </c>
      <c r="C65" s="71" t="s">
        <v>321</v>
      </c>
      <c r="D65" s="71" t="s">
        <v>321</v>
      </c>
      <c r="E65" s="71" t="s">
        <v>321</v>
      </c>
      <c r="F65" s="71" t="s">
        <v>321</v>
      </c>
      <c r="G65" s="71" t="s">
        <v>321</v>
      </c>
      <c r="H65" s="71">
        <v>1</v>
      </c>
      <c r="I65" s="71" t="s">
        <v>321</v>
      </c>
      <c r="J65" s="71" t="s">
        <v>321</v>
      </c>
      <c r="K65" s="116" t="s">
        <v>321</v>
      </c>
      <c r="L65" s="71" t="s">
        <v>321</v>
      </c>
      <c r="M65" s="71" t="s">
        <v>321</v>
      </c>
    </row>
    <row r="66" spans="1:13" ht="69.75" customHeight="1" x14ac:dyDescent="0.25">
      <c r="A66" s="93" t="s">
        <v>226</v>
      </c>
      <c r="B66" s="84" t="s">
        <v>295</v>
      </c>
      <c r="C66" s="195" t="s">
        <v>321</v>
      </c>
      <c r="D66" s="195" t="s">
        <v>321</v>
      </c>
      <c r="E66" s="195" t="s">
        <v>321</v>
      </c>
      <c r="F66" s="195" t="s">
        <v>321</v>
      </c>
      <c r="G66" s="195" t="s">
        <v>321</v>
      </c>
      <c r="H66" s="195" t="s">
        <v>321</v>
      </c>
      <c r="I66" s="195" t="s">
        <v>321</v>
      </c>
      <c r="J66" s="197">
        <v>0.3</v>
      </c>
      <c r="K66" s="199">
        <v>0.3</v>
      </c>
      <c r="L66" s="195" t="s">
        <v>321</v>
      </c>
      <c r="M66" s="195" t="s">
        <v>321</v>
      </c>
    </row>
    <row r="67" spans="1:13" ht="25.5" x14ac:dyDescent="0.25">
      <c r="A67" s="93" t="s">
        <v>227</v>
      </c>
      <c r="B67" s="84" t="s">
        <v>220</v>
      </c>
      <c r="C67" s="196"/>
      <c r="D67" s="196"/>
      <c r="E67" s="196"/>
      <c r="F67" s="196"/>
      <c r="G67" s="196"/>
      <c r="H67" s="196"/>
      <c r="I67" s="196"/>
      <c r="J67" s="198"/>
      <c r="K67" s="200"/>
      <c r="L67" s="196"/>
      <c r="M67" s="196"/>
    </row>
    <row r="68" spans="1:13" x14ac:dyDescent="0.25">
      <c r="A68" s="93" t="s">
        <v>230</v>
      </c>
      <c r="B68" s="84" t="s">
        <v>222</v>
      </c>
      <c r="C68" s="71" t="s">
        <v>321</v>
      </c>
      <c r="D68" s="71" t="s">
        <v>321</v>
      </c>
      <c r="E68" s="71" t="s">
        <v>321</v>
      </c>
      <c r="F68" s="71" t="s">
        <v>321</v>
      </c>
      <c r="G68" s="71" t="s">
        <v>321</v>
      </c>
      <c r="H68" s="71" t="s">
        <v>321</v>
      </c>
      <c r="I68" s="71">
        <v>0.1</v>
      </c>
      <c r="J68" s="71" t="s">
        <v>321</v>
      </c>
      <c r="K68" s="116" t="s">
        <v>321</v>
      </c>
      <c r="L68" s="71" t="s">
        <v>321</v>
      </c>
      <c r="M68" s="71" t="s">
        <v>321</v>
      </c>
    </row>
    <row r="69" spans="1:13" s="80" customFormat="1" ht="25.5" x14ac:dyDescent="0.25">
      <c r="A69" s="93" t="s">
        <v>244</v>
      </c>
      <c r="B69" s="84" t="s">
        <v>255</v>
      </c>
      <c r="C69" s="71" t="s">
        <v>321</v>
      </c>
      <c r="D69" s="71" t="s">
        <v>321</v>
      </c>
      <c r="E69" s="71" t="s">
        <v>321</v>
      </c>
      <c r="F69" s="71" t="s">
        <v>321</v>
      </c>
      <c r="G69" s="71" t="s">
        <v>321</v>
      </c>
      <c r="H69" s="71" t="s">
        <v>321</v>
      </c>
      <c r="I69" s="71" t="s">
        <v>321</v>
      </c>
      <c r="J69" s="78">
        <v>0.2</v>
      </c>
      <c r="K69" s="79">
        <v>0.2</v>
      </c>
      <c r="L69" s="71" t="s">
        <v>321</v>
      </c>
      <c r="M69" s="71" t="s">
        <v>321</v>
      </c>
    </row>
    <row r="70" spans="1:13" ht="25.5" x14ac:dyDescent="0.25">
      <c r="A70" s="93" t="s">
        <v>245</v>
      </c>
      <c r="B70" s="84" t="s">
        <v>248</v>
      </c>
      <c r="C70" s="71" t="s">
        <v>321</v>
      </c>
      <c r="D70" s="71" t="s">
        <v>321</v>
      </c>
      <c r="E70" s="71" t="s">
        <v>321</v>
      </c>
      <c r="F70" s="71" t="s">
        <v>321</v>
      </c>
      <c r="G70" s="71" t="s">
        <v>321</v>
      </c>
      <c r="H70" s="71" t="s">
        <v>321</v>
      </c>
      <c r="I70" s="71" t="s">
        <v>321</v>
      </c>
      <c r="J70" s="78">
        <v>0.2</v>
      </c>
      <c r="K70" s="79" t="s">
        <v>321</v>
      </c>
      <c r="L70" s="71" t="s">
        <v>321</v>
      </c>
      <c r="M70" s="71" t="s">
        <v>321</v>
      </c>
    </row>
    <row r="71" spans="1:13" ht="25.5" x14ac:dyDescent="0.25">
      <c r="A71" s="93" t="s">
        <v>256</v>
      </c>
      <c r="B71" s="84" t="s">
        <v>248</v>
      </c>
      <c r="C71" s="71" t="s">
        <v>321</v>
      </c>
      <c r="D71" s="71" t="s">
        <v>321</v>
      </c>
      <c r="E71" s="71" t="s">
        <v>321</v>
      </c>
      <c r="F71" s="71" t="s">
        <v>321</v>
      </c>
      <c r="G71" s="71" t="s">
        <v>321</v>
      </c>
      <c r="H71" s="71" t="s">
        <v>321</v>
      </c>
      <c r="I71" s="71" t="s">
        <v>321</v>
      </c>
      <c r="J71" s="78" t="s">
        <v>321</v>
      </c>
      <c r="K71" s="79" t="s">
        <v>321</v>
      </c>
      <c r="L71" s="71" t="s">
        <v>321</v>
      </c>
      <c r="M71" s="71" t="s">
        <v>321</v>
      </c>
    </row>
    <row r="72" spans="1:13" ht="25.5" x14ac:dyDescent="0.25">
      <c r="A72" s="93" t="s">
        <v>298</v>
      </c>
      <c r="B72" s="84" t="s">
        <v>248</v>
      </c>
      <c r="C72" s="71" t="s">
        <v>321</v>
      </c>
      <c r="D72" s="71" t="s">
        <v>321</v>
      </c>
      <c r="E72" s="71" t="s">
        <v>321</v>
      </c>
      <c r="F72" s="71" t="s">
        <v>321</v>
      </c>
      <c r="G72" s="71" t="s">
        <v>321</v>
      </c>
      <c r="H72" s="71" t="s">
        <v>321</v>
      </c>
      <c r="I72" s="71" t="s">
        <v>321</v>
      </c>
      <c r="J72" s="78" t="s">
        <v>321</v>
      </c>
      <c r="K72" s="79">
        <v>0.2</v>
      </c>
      <c r="L72" s="71" t="s">
        <v>321</v>
      </c>
      <c r="M72" s="71" t="s">
        <v>321</v>
      </c>
    </row>
    <row r="73" spans="1:13" s="82" customFormat="1" ht="25.5" x14ac:dyDescent="0.25">
      <c r="A73" s="95" t="s">
        <v>43</v>
      </c>
      <c r="B73" s="92" t="s">
        <v>44</v>
      </c>
      <c r="C73" s="81">
        <v>1</v>
      </c>
      <c r="D73" s="81">
        <v>1</v>
      </c>
      <c r="E73" s="81">
        <v>1</v>
      </c>
      <c r="F73" s="81">
        <v>1</v>
      </c>
      <c r="G73" s="81">
        <v>1</v>
      </c>
      <c r="H73" s="81">
        <v>1</v>
      </c>
      <c r="I73" s="81">
        <v>1</v>
      </c>
      <c r="J73" s="81">
        <v>1</v>
      </c>
      <c r="K73" s="113">
        <v>1</v>
      </c>
      <c r="L73" s="81">
        <v>1</v>
      </c>
      <c r="M73" s="81">
        <v>1</v>
      </c>
    </row>
    <row r="74" spans="1:13" s="80" customFormat="1" ht="38.25" x14ac:dyDescent="0.25">
      <c r="A74" s="93" t="s">
        <v>45</v>
      </c>
      <c r="B74" s="84" t="s">
        <v>46</v>
      </c>
      <c r="C74" s="71">
        <v>0.37</v>
      </c>
      <c r="D74" s="71">
        <v>0.37</v>
      </c>
      <c r="E74" s="71">
        <v>0.37</v>
      </c>
      <c r="F74" s="71">
        <v>0.37</v>
      </c>
      <c r="G74" s="71">
        <v>0.37</v>
      </c>
      <c r="H74" s="71">
        <v>0.37</v>
      </c>
      <c r="I74" s="71">
        <v>0.37</v>
      </c>
      <c r="J74" s="71">
        <v>0.37</v>
      </c>
      <c r="K74" s="116">
        <v>0.37</v>
      </c>
      <c r="L74" s="71">
        <v>0.37</v>
      </c>
      <c r="M74" s="71">
        <v>0.37</v>
      </c>
    </row>
    <row r="75" spans="1:13" ht="25.5" x14ac:dyDescent="0.25">
      <c r="A75" s="93" t="s">
        <v>82</v>
      </c>
      <c r="B75" s="84" t="s">
        <v>47</v>
      </c>
      <c r="C75" s="71">
        <v>0.37</v>
      </c>
      <c r="D75" s="71">
        <v>0.37</v>
      </c>
      <c r="E75" s="71">
        <v>0.37</v>
      </c>
      <c r="F75" s="71">
        <v>0.37</v>
      </c>
      <c r="G75" s="71">
        <v>0.37</v>
      </c>
      <c r="H75" s="71">
        <v>0.37</v>
      </c>
      <c r="I75" s="71">
        <v>0.37</v>
      </c>
      <c r="J75" s="71">
        <v>0.37</v>
      </c>
      <c r="K75" s="116">
        <v>0.37</v>
      </c>
      <c r="L75" s="71">
        <v>0.37</v>
      </c>
      <c r="M75" s="71">
        <v>0.37</v>
      </c>
    </row>
    <row r="76" spans="1:13" ht="51" x14ac:dyDescent="0.25">
      <c r="A76" s="93" t="s">
        <v>83</v>
      </c>
      <c r="B76" s="84" t="s">
        <v>48</v>
      </c>
      <c r="C76" s="71" t="s">
        <v>321</v>
      </c>
      <c r="D76" s="71" t="s">
        <v>321</v>
      </c>
      <c r="E76" s="71" t="s">
        <v>321</v>
      </c>
      <c r="F76" s="71" t="s">
        <v>321</v>
      </c>
      <c r="G76" s="71" t="s">
        <v>321</v>
      </c>
      <c r="H76" s="71" t="s">
        <v>321</v>
      </c>
      <c r="I76" s="71" t="s">
        <v>321</v>
      </c>
      <c r="J76" s="71" t="s">
        <v>321</v>
      </c>
      <c r="K76" s="116" t="s">
        <v>321</v>
      </c>
      <c r="L76" s="71" t="s">
        <v>321</v>
      </c>
      <c r="M76" s="71" t="s">
        <v>321</v>
      </c>
    </row>
    <row r="77" spans="1:13" s="80" customFormat="1" ht="65.25" customHeight="1" x14ac:dyDescent="0.25">
      <c r="A77" s="93" t="s">
        <v>49</v>
      </c>
      <c r="B77" s="84" t="s">
        <v>50</v>
      </c>
      <c r="C77" s="71">
        <v>0.63</v>
      </c>
      <c r="D77" s="71">
        <v>0.63</v>
      </c>
      <c r="E77" s="71">
        <v>0.63</v>
      </c>
      <c r="F77" s="71">
        <v>0.63</v>
      </c>
      <c r="G77" s="71">
        <v>0.63</v>
      </c>
      <c r="H77" s="71">
        <v>0.63</v>
      </c>
      <c r="I77" s="71">
        <v>0.63</v>
      </c>
      <c r="J77" s="71">
        <v>0.63</v>
      </c>
      <c r="K77" s="116">
        <v>0.63</v>
      </c>
      <c r="L77" s="71">
        <v>0.63</v>
      </c>
      <c r="M77" s="71">
        <v>0.63</v>
      </c>
    </row>
    <row r="78" spans="1:13" ht="25.5" x14ac:dyDescent="0.25">
      <c r="A78" s="93" t="s">
        <v>84</v>
      </c>
      <c r="B78" s="84" t="s">
        <v>12</v>
      </c>
      <c r="C78" s="71">
        <v>0.63</v>
      </c>
      <c r="D78" s="71">
        <v>0.63</v>
      </c>
      <c r="E78" s="71">
        <v>0.63</v>
      </c>
      <c r="F78" s="71">
        <v>0.63</v>
      </c>
      <c r="G78" s="71">
        <v>0.63</v>
      </c>
      <c r="H78" s="71">
        <v>0.63</v>
      </c>
      <c r="I78" s="71">
        <v>0.63</v>
      </c>
      <c r="J78" s="71">
        <v>0.63</v>
      </c>
      <c r="K78" s="116">
        <v>0.63</v>
      </c>
      <c r="L78" s="71">
        <v>0.63</v>
      </c>
      <c r="M78" s="71">
        <v>0.63</v>
      </c>
    </row>
    <row r="79" spans="1:13" ht="73.5" customHeight="1" x14ac:dyDescent="0.25">
      <c r="A79" s="93" t="s">
        <v>85</v>
      </c>
      <c r="B79" s="84" t="s">
        <v>51</v>
      </c>
      <c r="C79" s="71" t="s">
        <v>321</v>
      </c>
      <c r="D79" s="71" t="s">
        <v>321</v>
      </c>
      <c r="E79" s="71" t="s">
        <v>321</v>
      </c>
      <c r="F79" s="71" t="s">
        <v>321</v>
      </c>
      <c r="G79" s="71" t="s">
        <v>321</v>
      </c>
      <c r="H79" s="71" t="s">
        <v>321</v>
      </c>
      <c r="I79" s="71" t="s">
        <v>321</v>
      </c>
      <c r="J79" s="71" t="s">
        <v>321</v>
      </c>
      <c r="K79" s="116" t="s">
        <v>321</v>
      </c>
      <c r="L79" s="71" t="s">
        <v>321</v>
      </c>
      <c r="M79" s="71" t="s">
        <v>321</v>
      </c>
    </row>
    <row r="80" spans="1:13" s="82" customFormat="1" ht="60.75" customHeight="1" x14ac:dyDescent="0.25">
      <c r="A80" s="95" t="s">
        <v>52</v>
      </c>
      <c r="B80" s="92" t="s">
        <v>53</v>
      </c>
      <c r="C80" s="81">
        <v>1</v>
      </c>
      <c r="D80" s="81" t="s">
        <v>321</v>
      </c>
      <c r="E80" s="81" t="s">
        <v>321</v>
      </c>
      <c r="F80" s="81" t="s">
        <v>321</v>
      </c>
      <c r="G80" s="81" t="s">
        <v>321</v>
      </c>
      <c r="H80" s="81" t="s">
        <v>321</v>
      </c>
      <c r="I80" s="81">
        <v>1</v>
      </c>
      <c r="J80" s="81">
        <v>1</v>
      </c>
      <c r="K80" s="113" t="s">
        <v>321</v>
      </c>
      <c r="L80" s="81" t="s">
        <v>321</v>
      </c>
      <c r="M80" s="81" t="s">
        <v>321</v>
      </c>
    </row>
    <row r="81" spans="1:13" s="80" customFormat="1" ht="69" customHeight="1" x14ac:dyDescent="0.25">
      <c r="A81" s="93" t="s">
        <v>54</v>
      </c>
      <c r="B81" s="84" t="s">
        <v>110</v>
      </c>
      <c r="C81" s="71">
        <v>1</v>
      </c>
      <c r="D81" s="71" t="s">
        <v>321</v>
      </c>
      <c r="E81" s="71" t="s">
        <v>321</v>
      </c>
      <c r="F81" s="71" t="s">
        <v>321</v>
      </c>
      <c r="G81" s="71" t="s">
        <v>321</v>
      </c>
      <c r="H81" s="71" t="s">
        <v>321</v>
      </c>
      <c r="I81" s="71" t="s">
        <v>321</v>
      </c>
      <c r="J81" s="71" t="s">
        <v>321</v>
      </c>
      <c r="K81" s="116" t="s">
        <v>321</v>
      </c>
      <c r="L81" s="71" t="s">
        <v>321</v>
      </c>
      <c r="M81" s="71" t="s">
        <v>321</v>
      </c>
    </row>
    <row r="82" spans="1:13" ht="59.25" customHeight="1" x14ac:dyDescent="0.25">
      <c r="A82" s="93" t="s">
        <v>86</v>
      </c>
      <c r="B82" s="84" t="s">
        <v>55</v>
      </c>
      <c r="C82" s="71">
        <v>1</v>
      </c>
      <c r="D82" s="71" t="s">
        <v>321</v>
      </c>
      <c r="E82" s="71" t="s">
        <v>321</v>
      </c>
      <c r="F82" s="71" t="s">
        <v>321</v>
      </c>
      <c r="G82" s="71" t="s">
        <v>321</v>
      </c>
      <c r="H82" s="71" t="s">
        <v>321</v>
      </c>
      <c r="I82" s="71" t="s">
        <v>321</v>
      </c>
      <c r="J82" s="71" t="s">
        <v>321</v>
      </c>
      <c r="K82" s="116" t="s">
        <v>321</v>
      </c>
      <c r="L82" s="71" t="s">
        <v>321</v>
      </c>
      <c r="M82" s="71" t="s">
        <v>321</v>
      </c>
    </row>
    <row r="83" spans="1:13" s="80" customFormat="1" ht="84.75" customHeight="1" x14ac:dyDescent="0.25">
      <c r="A83" s="93" t="s">
        <v>114</v>
      </c>
      <c r="B83" s="84" t="s">
        <v>113</v>
      </c>
      <c r="C83" s="71"/>
      <c r="D83" s="71" t="s">
        <v>321</v>
      </c>
      <c r="E83" s="71" t="s">
        <v>321</v>
      </c>
      <c r="F83" s="71" t="s">
        <v>321</v>
      </c>
      <c r="G83" s="71" t="s">
        <v>321</v>
      </c>
      <c r="H83" s="71" t="s">
        <v>321</v>
      </c>
      <c r="I83" s="71">
        <v>0.5</v>
      </c>
      <c r="J83" s="71">
        <v>1</v>
      </c>
      <c r="K83" s="116" t="s">
        <v>321</v>
      </c>
      <c r="L83" s="71" t="s">
        <v>321</v>
      </c>
      <c r="M83" s="71" t="s">
        <v>321</v>
      </c>
    </row>
    <row r="84" spans="1:13" ht="25.5" x14ac:dyDescent="0.25">
      <c r="A84" s="93" t="s">
        <v>115</v>
      </c>
      <c r="B84" s="84" t="s">
        <v>111</v>
      </c>
      <c r="C84" s="71" t="s">
        <v>321</v>
      </c>
      <c r="D84" s="71" t="s">
        <v>321</v>
      </c>
      <c r="E84" s="71" t="s">
        <v>321</v>
      </c>
      <c r="F84" s="71" t="s">
        <v>321</v>
      </c>
      <c r="G84" s="71" t="s">
        <v>321</v>
      </c>
      <c r="H84" s="71" t="s">
        <v>321</v>
      </c>
      <c r="I84" s="71">
        <v>0.5</v>
      </c>
      <c r="J84" s="78">
        <v>0.5</v>
      </c>
      <c r="K84" s="116" t="s">
        <v>321</v>
      </c>
      <c r="L84" s="71" t="s">
        <v>321</v>
      </c>
      <c r="M84" s="71" t="s">
        <v>321</v>
      </c>
    </row>
    <row r="85" spans="1:13" ht="52.5" customHeight="1" x14ac:dyDescent="0.25">
      <c r="A85" s="93" t="s">
        <v>116</v>
      </c>
      <c r="B85" s="84" t="s">
        <v>112</v>
      </c>
      <c r="C85" s="71" t="s">
        <v>321</v>
      </c>
      <c r="D85" s="71" t="s">
        <v>321</v>
      </c>
      <c r="E85" s="71" t="s">
        <v>321</v>
      </c>
      <c r="F85" s="71" t="s">
        <v>321</v>
      </c>
      <c r="G85" s="71" t="s">
        <v>321</v>
      </c>
      <c r="H85" s="71" t="s">
        <v>321</v>
      </c>
      <c r="I85" s="71" t="s">
        <v>321</v>
      </c>
      <c r="J85" s="78" t="s">
        <v>321</v>
      </c>
      <c r="K85" s="116" t="s">
        <v>321</v>
      </c>
      <c r="L85" s="71" t="s">
        <v>321</v>
      </c>
      <c r="M85" s="71" t="s">
        <v>321</v>
      </c>
    </row>
    <row r="86" spans="1:13" ht="61.5" customHeight="1" x14ac:dyDescent="0.25">
      <c r="A86" s="93" t="s">
        <v>258</v>
      </c>
      <c r="B86" s="84" t="s">
        <v>259</v>
      </c>
      <c r="C86" s="71" t="s">
        <v>321</v>
      </c>
      <c r="D86" s="71" t="s">
        <v>321</v>
      </c>
      <c r="E86" s="71" t="s">
        <v>321</v>
      </c>
      <c r="F86" s="71" t="s">
        <v>321</v>
      </c>
      <c r="G86" s="71" t="s">
        <v>321</v>
      </c>
      <c r="H86" s="71" t="s">
        <v>321</v>
      </c>
      <c r="I86" s="71" t="s">
        <v>321</v>
      </c>
      <c r="J86" s="78">
        <v>0.5</v>
      </c>
      <c r="K86" s="116" t="s">
        <v>321</v>
      </c>
      <c r="L86" s="71" t="s">
        <v>321</v>
      </c>
      <c r="M86" s="71" t="s">
        <v>321</v>
      </c>
    </row>
    <row r="87" spans="1:13" s="80" customFormat="1" ht="61.5" customHeight="1" x14ac:dyDescent="0.25">
      <c r="A87" s="93" t="s">
        <v>238</v>
      </c>
      <c r="B87" s="84" t="s">
        <v>252</v>
      </c>
      <c r="C87" s="71" t="s">
        <v>321</v>
      </c>
      <c r="D87" s="71" t="s">
        <v>321</v>
      </c>
      <c r="E87" s="71" t="s">
        <v>321</v>
      </c>
      <c r="F87" s="71" t="s">
        <v>321</v>
      </c>
      <c r="G87" s="71" t="s">
        <v>321</v>
      </c>
      <c r="H87" s="71" t="s">
        <v>321</v>
      </c>
      <c r="I87" s="71">
        <v>0.5</v>
      </c>
      <c r="J87" s="71" t="s">
        <v>321</v>
      </c>
      <c r="K87" s="116" t="s">
        <v>321</v>
      </c>
      <c r="L87" s="71" t="s">
        <v>321</v>
      </c>
      <c r="M87" s="71" t="s">
        <v>321</v>
      </c>
    </row>
    <row r="88" spans="1:13" ht="49.5" customHeight="1" x14ac:dyDescent="0.25">
      <c r="A88" s="93" t="s">
        <v>250</v>
      </c>
      <c r="B88" s="84" t="s">
        <v>135</v>
      </c>
      <c r="C88" s="71" t="s">
        <v>321</v>
      </c>
      <c r="D88" s="71" t="s">
        <v>321</v>
      </c>
      <c r="E88" s="71" t="s">
        <v>321</v>
      </c>
      <c r="F88" s="71" t="s">
        <v>321</v>
      </c>
      <c r="G88" s="71" t="s">
        <v>321</v>
      </c>
      <c r="H88" s="71" t="s">
        <v>321</v>
      </c>
      <c r="I88" s="71">
        <v>0.5</v>
      </c>
      <c r="J88" s="71" t="s">
        <v>321</v>
      </c>
      <c r="K88" s="116" t="s">
        <v>321</v>
      </c>
      <c r="L88" s="71" t="s">
        <v>321</v>
      </c>
      <c r="M88" s="71" t="s">
        <v>321</v>
      </c>
    </row>
  </sheetData>
  <mergeCells count="20">
    <mergeCell ref="A1:M1"/>
    <mergeCell ref="A2:M2"/>
    <mergeCell ref="A3:M3"/>
    <mergeCell ref="A4:M4"/>
    <mergeCell ref="A5:M5"/>
    <mergeCell ref="H66:H67"/>
    <mergeCell ref="I66:I67"/>
    <mergeCell ref="A7:A8"/>
    <mergeCell ref="B7:B8"/>
    <mergeCell ref="C7:M7"/>
    <mergeCell ref="C66:C67"/>
    <mergeCell ref="D66:D67"/>
    <mergeCell ref="E66:E67"/>
    <mergeCell ref="F66:F67"/>
    <mergeCell ref="G66:G67"/>
    <mergeCell ref="J66:J67"/>
    <mergeCell ref="K66:K67"/>
    <mergeCell ref="L66:L67"/>
    <mergeCell ref="M66:M67"/>
    <mergeCell ref="I23:I25"/>
  </mergeCells>
  <pageMargins left="0" right="0" top="0" bottom="0" header="0.31496062992125984" footer="0"/>
  <pageSetup paperSize="9" scale="87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приложение 1 </vt:lpstr>
      <vt:lpstr>приложение 3</vt:lpstr>
      <vt:lpstr>приложение 4</vt:lpstr>
      <vt:lpstr>приложение 6</vt:lpstr>
    </vt:vector>
  </TitlesOfParts>
  <Company>kultura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Директор</cp:lastModifiedBy>
  <cp:lastPrinted>2023-08-28T02:11:03Z</cp:lastPrinted>
  <dcterms:created xsi:type="dcterms:W3CDTF">2018-08-24T05:51:45Z</dcterms:created>
  <dcterms:modified xsi:type="dcterms:W3CDTF">2023-08-28T03:39:13Z</dcterms:modified>
</cp:coreProperties>
</file>