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2"/>
  </bookViews>
  <sheets>
    <sheet name="приложение 1" sheetId="3" r:id="rId1"/>
    <sheet name="приложение 2" sheetId="2" r:id="rId2"/>
    <sheet name="приложение 3" sheetId="1" r:id="rId3"/>
  </sheets>
  <definedNames>
    <definedName name="_xlnm.Print_Area" localSheetId="2">'приложение 3'!$A$1:$T$246</definedName>
  </definedNames>
  <calcPr calcId="152511"/>
</workbook>
</file>

<file path=xl/calcChain.xml><?xml version="1.0" encoding="utf-8"?>
<calcChain xmlns="http://schemas.openxmlformats.org/spreadsheetml/2006/main">
  <c r="M20" i="1" l="1"/>
  <c r="L20" i="1" l="1"/>
  <c r="L59" i="1"/>
  <c r="L58" i="1"/>
  <c r="L19" i="1"/>
  <c r="X46" i="3" l="1"/>
  <c r="D178" i="1"/>
  <c r="D179" i="1"/>
  <c r="D180" i="1"/>
  <c r="D181" i="1"/>
  <c r="T38" i="1"/>
  <c r="S38" i="1" s="1"/>
  <c r="R38" i="1" s="1"/>
  <c r="Q38" i="1" s="1"/>
  <c r="P38" i="1" s="1"/>
  <c r="O38" i="1" s="1"/>
  <c r="N38" i="1" s="1"/>
  <c r="M38" i="1" s="1"/>
  <c r="L38" i="1" s="1"/>
  <c r="K38" i="1" s="1"/>
  <c r="J38" i="1" s="1"/>
  <c r="I38" i="1" s="1"/>
  <c r="H38" i="1" s="1"/>
  <c r="G38" i="1" s="1"/>
  <c r="F38" i="1" s="1"/>
  <c r="E38" i="1" s="1"/>
  <c r="T39" i="1"/>
  <c r="S39" i="1" s="1"/>
  <c r="R39" i="1" s="1"/>
  <c r="Q39" i="1" s="1"/>
  <c r="P39" i="1" s="1"/>
  <c r="O39" i="1" s="1"/>
  <c r="N39" i="1" s="1"/>
  <c r="M39" i="1" s="1"/>
  <c r="L39" i="1" s="1"/>
  <c r="T40" i="1"/>
  <c r="S40" i="1" s="1"/>
  <c r="R40" i="1" s="1"/>
  <c r="Q40" i="1" s="1"/>
  <c r="P40" i="1" s="1"/>
  <c r="O40" i="1" s="1"/>
  <c r="N40" i="1" s="1"/>
  <c r="M40" i="1" s="1"/>
  <c r="L40" i="1" s="1"/>
  <c r="O21" i="1"/>
  <c r="P21" i="1"/>
  <c r="Q21" i="1"/>
  <c r="R21" i="1"/>
  <c r="S21" i="1"/>
  <c r="T21" i="1"/>
  <c r="X15" i="2"/>
  <c r="W15" i="2"/>
  <c r="V15" i="2"/>
  <c r="U15" i="2"/>
  <c r="T15" i="2"/>
  <c r="T120" i="1"/>
  <c r="S120" i="1"/>
  <c r="R120" i="1"/>
  <c r="Q120" i="1"/>
  <c r="P120" i="1"/>
  <c r="T20" i="1"/>
  <c r="S20" i="1"/>
  <c r="R20" i="1"/>
  <c r="Q20" i="1"/>
  <c r="P20" i="1"/>
  <c r="O20" i="1"/>
  <c r="K39" i="1" l="1"/>
  <c r="J39" i="1" s="1"/>
  <c r="I39" i="1" s="1"/>
  <c r="H39" i="1" s="1"/>
  <c r="G39" i="1" s="1"/>
  <c r="F39" i="1" s="1"/>
  <c r="E39" i="1" s="1"/>
  <c r="L34" i="1"/>
  <c r="K40" i="1"/>
  <c r="J40" i="1" s="1"/>
  <c r="I40" i="1" s="1"/>
  <c r="H40" i="1" s="1"/>
  <c r="G40" i="1" s="1"/>
  <c r="F40" i="1" s="1"/>
  <c r="E40" i="1" s="1"/>
  <c r="L35" i="1"/>
  <c r="X52" i="2"/>
  <c r="W52" i="2"/>
  <c r="V52" i="2"/>
  <c r="U52" i="2"/>
  <c r="T52" i="2"/>
  <c r="X43" i="2"/>
  <c r="W43" i="2"/>
  <c r="V43" i="2"/>
  <c r="U43" i="2"/>
  <c r="T43" i="2"/>
  <c r="X51" i="2"/>
  <c r="W51" i="2"/>
  <c r="V51" i="2"/>
  <c r="U51" i="2"/>
  <c r="T51" i="2"/>
  <c r="S51" i="2"/>
  <c r="R51" i="2"/>
  <c r="Q51" i="2"/>
  <c r="P51" i="2"/>
  <c r="X49" i="2"/>
  <c r="W49" i="2"/>
  <c r="V49" i="2"/>
  <c r="U49" i="2"/>
  <c r="T49" i="2"/>
  <c r="S49" i="2"/>
  <c r="R49" i="2"/>
  <c r="Q49" i="2"/>
  <c r="P49" i="2"/>
  <c r="X48" i="2"/>
  <c r="W48" i="2"/>
  <c r="V48" i="2"/>
  <c r="U48" i="2"/>
  <c r="T48" i="2"/>
  <c r="S48" i="2"/>
  <c r="R48" i="2"/>
  <c r="Q48" i="2"/>
  <c r="P48" i="2"/>
  <c r="X47" i="2"/>
  <c r="W47" i="2"/>
  <c r="V47" i="2"/>
  <c r="U47" i="2"/>
  <c r="T47" i="2"/>
  <c r="X46" i="2"/>
  <c r="W46" i="2"/>
  <c r="V46" i="2"/>
  <c r="U46" i="2"/>
  <c r="T46" i="2"/>
  <c r="S46" i="2"/>
  <c r="R46" i="2"/>
  <c r="Q46" i="2"/>
  <c r="P46" i="2"/>
  <c r="X44" i="2"/>
  <c r="W44" i="2"/>
  <c r="V44" i="2"/>
  <c r="U44" i="2"/>
  <c r="T44" i="2"/>
  <c r="S44" i="2"/>
  <c r="X38" i="2"/>
  <c r="X40" i="2" s="1"/>
  <c r="W38" i="2"/>
  <c r="W40" i="2" s="1"/>
  <c r="V38" i="2"/>
  <c r="V40" i="2" s="1"/>
  <c r="U38" i="2"/>
  <c r="U40" i="2" s="1"/>
  <c r="T38" i="2"/>
  <c r="T40" i="2" s="1"/>
  <c r="K175" i="1"/>
  <c r="J175" i="1"/>
  <c r="I175" i="1"/>
  <c r="H175" i="1"/>
  <c r="G175" i="1"/>
  <c r="F175" i="1"/>
  <c r="T75" i="1"/>
  <c r="S75" i="1"/>
  <c r="R75" i="1"/>
  <c r="Q75" i="1"/>
  <c r="P75" i="1"/>
  <c r="T70" i="1"/>
  <c r="S70" i="1"/>
  <c r="R70" i="1"/>
  <c r="Q70" i="1"/>
  <c r="P70" i="1"/>
  <c r="T65" i="1"/>
  <c r="S65" i="1"/>
  <c r="R65" i="1"/>
  <c r="Q65" i="1"/>
  <c r="P65" i="1"/>
  <c r="X24" i="2"/>
  <c r="W24" i="2"/>
  <c r="V24" i="2"/>
  <c r="U24" i="2"/>
  <c r="T24" i="2"/>
  <c r="X23" i="2"/>
  <c r="W23" i="2"/>
  <c r="V23" i="2"/>
  <c r="U23" i="2"/>
  <c r="T23" i="2"/>
  <c r="X22" i="2"/>
  <c r="W22" i="2"/>
  <c r="V22" i="2"/>
  <c r="U22" i="2"/>
  <c r="T22" i="2"/>
  <c r="T155" i="1" l="1"/>
  <c r="S155" i="1"/>
  <c r="R155" i="1"/>
  <c r="Q155" i="1"/>
  <c r="P155" i="1"/>
  <c r="T150" i="1"/>
  <c r="S150" i="1"/>
  <c r="R150" i="1"/>
  <c r="Q150" i="1"/>
  <c r="P150" i="1"/>
  <c r="T145" i="1"/>
  <c r="X50" i="2" s="1"/>
  <c r="S145" i="1"/>
  <c r="W50" i="2" s="1"/>
  <c r="R145" i="1"/>
  <c r="V50" i="2" s="1"/>
  <c r="Q145" i="1"/>
  <c r="U50" i="2" s="1"/>
  <c r="P145" i="1"/>
  <c r="T50" i="2" s="1"/>
  <c r="T136" i="1"/>
  <c r="S136" i="1" s="1"/>
  <c r="R136" i="1" s="1"/>
  <c r="Q136" i="1" s="1"/>
  <c r="P136" i="1" s="1"/>
  <c r="O136" i="1" s="1"/>
  <c r="N136" i="1" s="1"/>
  <c r="M136" i="1" s="1"/>
  <c r="L136" i="1" s="1"/>
  <c r="K136" i="1" s="1"/>
  <c r="J136" i="1" s="1"/>
  <c r="I136" i="1" s="1"/>
  <c r="H136" i="1" s="1"/>
  <c r="G136" i="1" s="1"/>
  <c r="F136" i="1" s="1"/>
  <c r="E136" i="1" s="1"/>
  <c r="T134" i="1"/>
  <c r="S134" i="1" s="1"/>
  <c r="R134" i="1" s="1"/>
  <c r="Q134" i="1" s="1"/>
  <c r="P134" i="1" s="1"/>
  <c r="O134" i="1" s="1"/>
  <c r="N134" i="1" s="1"/>
  <c r="M134" i="1" s="1"/>
  <c r="L134" i="1" s="1"/>
  <c r="K134" i="1" s="1"/>
  <c r="J134" i="1" s="1"/>
  <c r="I134" i="1" s="1"/>
  <c r="H134" i="1" s="1"/>
  <c r="G134" i="1" s="1"/>
  <c r="F134" i="1" s="1"/>
  <c r="E134" i="1" s="1"/>
  <c r="T133" i="1"/>
  <c r="S133" i="1" s="1"/>
  <c r="R133" i="1" s="1"/>
  <c r="Q133" i="1" s="1"/>
  <c r="P133" i="1" s="1"/>
  <c r="O133" i="1" s="1"/>
  <c r="N133" i="1" s="1"/>
  <c r="M133" i="1" s="1"/>
  <c r="L133" i="1" s="1"/>
  <c r="K133" i="1" s="1"/>
  <c r="J133" i="1" s="1"/>
  <c r="I133" i="1" s="1"/>
  <c r="H133" i="1" s="1"/>
  <c r="G133" i="1" s="1"/>
  <c r="F133" i="1" s="1"/>
  <c r="E133" i="1" s="1"/>
  <c r="T126" i="1"/>
  <c r="S126" i="1" s="1"/>
  <c r="T124" i="1"/>
  <c r="S124" i="1" s="1"/>
  <c r="T123" i="1"/>
  <c r="T118" i="1" s="1"/>
  <c r="T177" i="1"/>
  <c r="S177" i="1"/>
  <c r="R177" i="1"/>
  <c r="Q177" i="1"/>
  <c r="P177" i="1"/>
  <c r="T245" i="1"/>
  <c r="S245" i="1"/>
  <c r="R245" i="1"/>
  <c r="Q245" i="1"/>
  <c r="P245" i="1"/>
  <c r="O245" i="1"/>
  <c r="N245" i="1"/>
  <c r="M245" i="1"/>
  <c r="L245" i="1"/>
  <c r="K245" i="1"/>
  <c r="J245" i="1"/>
  <c r="T235" i="1"/>
  <c r="T234" i="1" s="1"/>
  <c r="S235" i="1"/>
  <c r="S234" i="1" s="1"/>
  <c r="R235" i="1"/>
  <c r="R234" i="1" s="1"/>
  <c r="Q235" i="1"/>
  <c r="Q234" i="1" s="1"/>
  <c r="P235" i="1"/>
  <c r="P234" i="1" s="1"/>
  <c r="T140" i="1"/>
  <c r="S140" i="1"/>
  <c r="W45" i="2" s="1"/>
  <c r="R140" i="1"/>
  <c r="V45" i="2" s="1"/>
  <c r="Q140" i="1"/>
  <c r="U45" i="2" s="1"/>
  <c r="P140" i="1"/>
  <c r="T45" i="2" s="1"/>
  <c r="T119" i="1"/>
  <c r="T112" i="1"/>
  <c r="S112" i="1"/>
  <c r="R112" i="1"/>
  <c r="Q112" i="1"/>
  <c r="P112" i="1"/>
  <c r="T107" i="1"/>
  <c r="S107" i="1"/>
  <c r="R107" i="1"/>
  <c r="Q107" i="1"/>
  <c r="P107" i="1"/>
  <c r="T102" i="1"/>
  <c r="S102" i="1"/>
  <c r="R102" i="1"/>
  <c r="Q102" i="1"/>
  <c r="P102" i="1"/>
  <c r="T19" i="1"/>
  <c r="S19" i="1"/>
  <c r="R19" i="1"/>
  <c r="Q19" i="1"/>
  <c r="P19" i="1"/>
  <c r="T18" i="1"/>
  <c r="S18" i="1"/>
  <c r="R18" i="1"/>
  <c r="Q18" i="1"/>
  <c r="P18" i="1"/>
  <c r="T61" i="1"/>
  <c r="S61" i="1"/>
  <c r="R61" i="1"/>
  <c r="Q61" i="1"/>
  <c r="P61" i="1"/>
  <c r="T60" i="1"/>
  <c r="S60" i="1"/>
  <c r="R60" i="1"/>
  <c r="Q60" i="1"/>
  <c r="P60" i="1"/>
  <c r="T59" i="1"/>
  <c r="S59" i="1"/>
  <c r="R59" i="1"/>
  <c r="Q59" i="1"/>
  <c r="P59" i="1"/>
  <c r="T58" i="1"/>
  <c r="S58" i="1"/>
  <c r="R58" i="1"/>
  <c r="Q58" i="1"/>
  <c r="P58" i="1"/>
  <c r="T121" i="1" l="1"/>
  <c r="S123" i="1"/>
  <c r="S118" i="1" s="1"/>
  <c r="Q139" i="1"/>
  <c r="T57" i="1"/>
  <c r="R139" i="1"/>
  <c r="R129" i="1" s="1"/>
  <c r="P139" i="1"/>
  <c r="P129" i="1" s="1"/>
  <c r="S139" i="1"/>
  <c r="Q57" i="1"/>
  <c r="S119" i="1"/>
  <c r="R124" i="1"/>
  <c r="Q124" i="1" s="1"/>
  <c r="P124" i="1" s="1"/>
  <c r="S57" i="1"/>
  <c r="P130" i="1"/>
  <c r="T42" i="2" s="1"/>
  <c r="Q130" i="1"/>
  <c r="U42" i="2" s="1"/>
  <c r="R130" i="1"/>
  <c r="V42" i="2" s="1"/>
  <c r="S130" i="1"/>
  <c r="W42" i="2" s="1"/>
  <c r="T139" i="1"/>
  <c r="T129" i="1" s="1"/>
  <c r="X45" i="2"/>
  <c r="T130" i="1"/>
  <c r="X42" i="2" s="1"/>
  <c r="R57" i="1"/>
  <c r="T131" i="1"/>
  <c r="S131" i="1"/>
  <c r="S121" i="1"/>
  <c r="R126" i="1"/>
  <c r="P57" i="1"/>
  <c r="S129" i="1"/>
  <c r="Q129" i="1"/>
  <c r="T128" i="1"/>
  <c r="S128" i="1"/>
  <c r="R128" i="1"/>
  <c r="Q128" i="1"/>
  <c r="P128" i="1"/>
  <c r="T122" i="1"/>
  <c r="S122" i="1"/>
  <c r="R122" i="1"/>
  <c r="Q122" i="1"/>
  <c r="P122" i="1"/>
  <c r="T117" i="1"/>
  <c r="S117" i="1"/>
  <c r="R117" i="1"/>
  <c r="Q117" i="1"/>
  <c r="P117" i="1"/>
  <c r="T216" i="1"/>
  <c r="S216" i="1"/>
  <c r="R216" i="1"/>
  <c r="Q216" i="1"/>
  <c r="P216" i="1"/>
  <c r="T215" i="1"/>
  <c r="S215" i="1"/>
  <c r="R215" i="1"/>
  <c r="Q215" i="1"/>
  <c r="P215" i="1"/>
  <c r="T214" i="1"/>
  <c r="S214" i="1"/>
  <c r="R214" i="1"/>
  <c r="Q214" i="1"/>
  <c r="P214" i="1"/>
  <c r="T213" i="1"/>
  <c r="S213" i="1"/>
  <c r="R213" i="1"/>
  <c r="Q213" i="1"/>
  <c r="P213" i="1"/>
  <c r="T212" i="1"/>
  <c r="S212" i="1"/>
  <c r="R212" i="1"/>
  <c r="Q212" i="1"/>
  <c r="P212" i="1"/>
  <c r="T206" i="1"/>
  <c r="S206" i="1"/>
  <c r="R206" i="1"/>
  <c r="Q206" i="1"/>
  <c r="P206" i="1"/>
  <c r="T205" i="1"/>
  <c r="S205" i="1"/>
  <c r="R205" i="1"/>
  <c r="Q205" i="1"/>
  <c r="P205" i="1"/>
  <c r="T204" i="1"/>
  <c r="S204" i="1"/>
  <c r="R204" i="1"/>
  <c r="Q204" i="1"/>
  <c r="P204" i="1"/>
  <c r="T203" i="1"/>
  <c r="S203" i="1"/>
  <c r="R203" i="1"/>
  <c r="Q203" i="1"/>
  <c r="P203" i="1"/>
  <c r="T202" i="1"/>
  <c r="S202" i="1"/>
  <c r="R202" i="1"/>
  <c r="Q202" i="1"/>
  <c r="P202" i="1"/>
  <c r="T196" i="1"/>
  <c r="S196" i="1"/>
  <c r="R196" i="1"/>
  <c r="Q196" i="1"/>
  <c r="P196" i="1"/>
  <c r="T195" i="1"/>
  <c r="S195" i="1"/>
  <c r="R195" i="1"/>
  <c r="Q195" i="1"/>
  <c r="P195" i="1"/>
  <c r="T194" i="1"/>
  <c r="S194" i="1"/>
  <c r="R194" i="1"/>
  <c r="Q194" i="1"/>
  <c r="P194" i="1"/>
  <c r="T193" i="1"/>
  <c r="S193" i="1"/>
  <c r="R193" i="1"/>
  <c r="Q193" i="1"/>
  <c r="P193" i="1"/>
  <c r="T192" i="1"/>
  <c r="S192" i="1"/>
  <c r="R192" i="1"/>
  <c r="Q192" i="1"/>
  <c r="P192" i="1"/>
  <c r="T132" i="1"/>
  <c r="S132" i="1"/>
  <c r="R132" i="1"/>
  <c r="T22" i="1"/>
  <c r="T17" i="1" s="1"/>
  <c r="S22" i="1"/>
  <c r="S17" i="1" s="1"/>
  <c r="R22" i="1"/>
  <c r="R17" i="1" s="1"/>
  <c r="Q22" i="1"/>
  <c r="Q17" i="1" s="1"/>
  <c r="P22" i="1"/>
  <c r="P17" i="1" s="1"/>
  <c r="O22" i="1"/>
  <c r="S127" i="1" l="1"/>
  <c r="R123" i="1"/>
  <c r="R119" i="1"/>
  <c r="R190" i="1"/>
  <c r="R189" i="1" s="1"/>
  <c r="R185" i="1" s="1"/>
  <c r="R184" i="1" s="1"/>
  <c r="Q190" i="1"/>
  <c r="Q189" i="1" s="1"/>
  <c r="Q185" i="1" s="1"/>
  <c r="Q184" i="1" s="1"/>
  <c r="S190" i="1"/>
  <c r="S189" i="1" s="1"/>
  <c r="S185" i="1" s="1"/>
  <c r="S184" i="1" s="1"/>
  <c r="S14" i="1" s="1"/>
  <c r="Q119" i="1"/>
  <c r="Q14" i="1" s="1"/>
  <c r="T190" i="1"/>
  <c r="T189" i="1" s="1"/>
  <c r="T185" i="1" s="1"/>
  <c r="T184" i="1" s="1"/>
  <c r="T14" i="1" s="1"/>
  <c r="P190" i="1"/>
  <c r="P189" i="1" s="1"/>
  <c r="P185" i="1" s="1"/>
  <c r="S12" i="1"/>
  <c r="T127" i="1"/>
  <c r="T12" i="1" s="1"/>
  <c r="R131" i="1"/>
  <c r="R127" i="1" s="1"/>
  <c r="R12" i="1" s="1"/>
  <c r="R121" i="1"/>
  <c r="Q126" i="1"/>
  <c r="O124" i="1"/>
  <c r="N124" i="1" s="1"/>
  <c r="M124" i="1" s="1"/>
  <c r="L124" i="1" s="1"/>
  <c r="K124" i="1" s="1"/>
  <c r="J124" i="1" s="1"/>
  <c r="I124" i="1" s="1"/>
  <c r="H124" i="1" s="1"/>
  <c r="G124" i="1" s="1"/>
  <c r="F124" i="1" s="1"/>
  <c r="E124" i="1" s="1"/>
  <c r="P119" i="1"/>
  <c r="O34" i="1"/>
  <c r="O35" i="1"/>
  <c r="S24" i="2"/>
  <c r="Q123" i="1" l="1"/>
  <c r="R118" i="1"/>
  <c r="R14" i="1"/>
  <c r="S15" i="1"/>
  <c r="W13" i="2" s="1"/>
  <c r="R15" i="1"/>
  <c r="V13" i="2" s="1"/>
  <c r="Q15" i="1"/>
  <c r="U13" i="2" s="1"/>
  <c r="T15" i="1"/>
  <c r="X13" i="2" s="1"/>
  <c r="P184" i="1"/>
  <c r="P14" i="1" s="1"/>
  <c r="P15" i="1"/>
  <c r="T13" i="2" s="1"/>
  <c r="Q131" i="1"/>
  <c r="Q132" i="1"/>
  <c r="Q121" i="1"/>
  <c r="P126" i="1"/>
  <c r="H53" i="2"/>
  <c r="Q118" i="1" l="1"/>
  <c r="P123" i="1"/>
  <c r="Q127" i="1"/>
  <c r="Q12" i="1" s="1"/>
  <c r="P131" i="1"/>
  <c r="P132" i="1"/>
  <c r="P127" i="1" s="1"/>
  <c r="P12" i="1" s="1"/>
  <c r="P121" i="1"/>
  <c r="O126" i="1"/>
  <c r="N126" i="1" s="1"/>
  <c r="M126" i="1" s="1"/>
  <c r="L126" i="1" s="1"/>
  <c r="K126" i="1" s="1"/>
  <c r="J126" i="1" s="1"/>
  <c r="I126" i="1" s="1"/>
  <c r="H126" i="1" s="1"/>
  <c r="G126" i="1" s="1"/>
  <c r="F126" i="1" s="1"/>
  <c r="E126" i="1" s="1"/>
  <c r="O177" i="1"/>
  <c r="N177" i="1"/>
  <c r="M177" i="1"/>
  <c r="L120" i="1"/>
  <c r="L22" i="1"/>
  <c r="O123" i="1" l="1"/>
  <c r="N123" i="1" s="1"/>
  <c r="M123" i="1" s="1"/>
  <c r="L123" i="1" s="1"/>
  <c r="K123" i="1" s="1"/>
  <c r="J123" i="1" s="1"/>
  <c r="I123" i="1" s="1"/>
  <c r="H123" i="1" s="1"/>
  <c r="G123" i="1" s="1"/>
  <c r="F123" i="1" s="1"/>
  <c r="E123" i="1" s="1"/>
  <c r="P118" i="1"/>
  <c r="D177" i="1"/>
  <c r="O132" i="1"/>
  <c r="P23" i="2"/>
  <c r="P37" i="2"/>
  <c r="O23" i="2" l="1"/>
  <c r="M33" i="1" l="1"/>
  <c r="M34" i="1"/>
  <c r="M35" i="1"/>
  <c r="M36" i="1"/>
  <c r="P21" i="2"/>
  <c r="Q24" i="2"/>
  <c r="F52" i="1"/>
  <c r="G52" i="1"/>
  <c r="H52" i="1"/>
  <c r="I52" i="1"/>
  <c r="J52" i="1"/>
  <c r="K52" i="1"/>
  <c r="L52" i="1"/>
  <c r="M52" i="1"/>
  <c r="N52" i="1"/>
  <c r="O52" i="1"/>
  <c r="E52" i="1"/>
  <c r="D48" i="1"/>
  <c r="D49" i="1"/>
  <c r="D50" i="1"/>
  <c r="D51" i="1"/>
  <c r="D53" i="1"/>
  <c r="D54" i="1"/>
  <c r="D55" i="1"/>
  <c r="D56" i="1"/>
  <c r="S23" i="2"/>
  <c r="R23" i="2"/>
  <c r="Q23" i="2"/>
  <c r="Q21" i="2" l="1"/>
  <c r="D52" i="1"/>
  <c r="D176" i="1"/>
  <c r="D175" i="1"/>
  <c r="D174" i="1"/>
  <c r="D173" i="1"/>
  <c r="O172" i="1"/>
  <c r="N172" i="1"/>
  <c r="M172" i="1"/>
  <c r="L172" i="1"/>
  <c r="K172" i="1"/>
  <c r="J172" i="1"/>
  <c r="I172" i="1"/>
  <c r="I170" i="1" s="1"/>
  <c r="H172" i="1"/>
  <c r="H170" i="1" s="1"/>
  <c r="G172" i="1"/>
  <c r="G170" i="1" s="1"/>
  <c r="F172" i="1"/>
  <c r="F170" i="1" s="1"/>
  <c r="E172" i="1"/>
  <c r="E170" i="1" s="1"/>
  <c r="E182" i="1"/>
  <c r="F182" i="1"/>
  <c r="G182" i="1"/>
  <c r="D183" i="1"/>
  <c r="D186" i="1"/>
  <c r="D172" i="1" l="1"/>
  <c r="L225" i="1"/>
  <c r="M225" i="1"/>
  <c r="N225" i="1"/>
  <c r="L224" i="1"/>
  <c r="M224" i="1"/>
  <c r="N224" i="1"/>
  <c r="H37" i="2" l="1"/>
  <c r="P22" i="2" l="1"/>
  <c r="S22" i="2"/>
  <c r="R22" i="2"/>
  <c r="Q22" i="2"/>
  <c r="O22" i="2"/>
  <c r="K34" i="1"/>
  <c r="K35" i="1"/>
  <c r="K36" i="1"/>
  <c r="K33" i="1"/>
  <c r="O47" i="1" l="1"/>
  <c r="N47" i="1"/>
  <c r="M47" i="1"/>
  <c r="L47" i="1"/>
  <c r="K47" i="1"/>
  <c r="J47" i="1"/>
  <c r="J45" i="1" s="1"/>
  <c r="J44" i="1" s="1"/>
  <c r="I47" i="1"/>
  <c r="I45" i="1" s="1"/>
  <c r="I44" i="1" s="1"/>
  <c r="H47" i="1"/>
  <c r="H45" i="1" s="1"/>
  <c r="H44" i="1" s="1"/>
  <c r="G47" i="1"/>
  <c r="G45" i="1" s="1"/>
  <c r="G44" i="1" s="1"/>
  <c r="F47" i="1"/>
  <c r="F45" i="1" s="1"/>
  <c r="F44" i="1" s="1"/>
  <c r="E47" i="1"/>
  <c r="E45" i="1" s="1"/>
  <c r="E44" i="1" s="1"/>
  <c r="N23" i="2" l="1"/>
  <c r="H23" i="2" s="1"/>
  <c r="N22" i="2"/>
  <c r="H22" i="2" s="1"/>
  <c r="D47" i="1"/>
  <c r="K223" i="1" l="1"/>
  <c r="K224" i="1"/>
  <c r="K225" i="1"/>
  <c r="J130" i="1"/>
  <c r="D171" i="1"/>
  <c r="D170" i="1"/>
  <c r="D169" i="1"/>
  <c r="D168" i="1"/>
  <c r="O167" i="1"/>
  <c r="N167" i="1"/>
  <c r="M167" i="1"/>
  <c r="L167" i="1"/>
  <c r="K167" i="1"/>
  <c r="J167" i="1"/>
  <c r="I167" i="1"/>
  <c r="H167" i="1"/>
  <c r="G167" i="1"/>
  <c r="F167" i="1"/>
  <c r="E167" i="1"/>
  <c r="E118" i="1"/>
  <c r="F118" i="1"/>
  <c r="G118" i="1"/>
  <c r="H118" i="1"/>
  <c r="I118" i="1"/>
  <c r="J118" i="1"/>
  <c r="K118" i="1"/>
  <c r="L118" i="1"/>
  <c r="M118" i="1"/>
  <c r="N118" i="1"/>
  <c r="O118" i="1"/>
  <c r="E119" i="1"/>
  <c r="F119" i="1"/>
  <c r="G119" i="1"/>
  <c r="H119" i="1"/>
  <c r="I119" i="1"/>
  <c r="J119" i="1"/>
  <c r="K119" i="1"/>
  <c r="L119" i="1"/>
  <c r="M119" i="1"/>
  <c r="N119" i="1"/>
  <c r="O119" i="1"/>
  <c r="E120" i="1"/>
  <c r="F120" i="1"/>
  <c r="G120" i="1"/>
  <c r="H120" i="1"/>
  <c r="I120" i="1"/>
  <c r="J120" i="1"/>
  <c r="K120" i="1"/>
  <c r="M120" i="1"/>
  <c r="N120" i="1"/>
  <c r="O120" i="1"/>
  <c r="S38" i="2" s="1"/>
  <c r="E121" i="1"/>
  <c r="F121" i="1"/>
  <c r="G121" i="1"/>
  <c r="H121" i="1"/>
  <c r="I121" i="1"/>
  <c r="J121" i="1"/>
  <c r="K121" i="1"/>
  <c r="L121" i="1"/>
  <c r="M121" i="1"/>
  <c r="N121" i="1"/>
  <c r="O121" i="1"/>
  <c r="D167" i="1" l="1"/>
  <c r="D121" i="1"/>
  <c r="D119" i="1"/>
  <c r="D118" i="1"/>
  <c r="D120" i="1"/>
  <c r="K58" i="1" l="1"/>
  <c r="K59" i="1"/>
  <c r="K61" i="1"/>
  <c r="D116" i="1"/>
  <c r="D115" i="1"/>
  <c r="D114" i="1"/>
  <c r="D113" i="1"/>
  <c r="O112" i="1"/>
  <c r="N112" i="1"/>
  <c r="M112" i="1"/>
  <c r="L112" i="1"/>
  <c r="K112" i="1"/>
  <c r="J112" i="1"/>
  <c r="I112" i="1"/>
  <c r="H112" i="1"/>
  <c r="G112" i="1"/>
  <c r="F112" i="1"/>
  <c r="E112" i="1"/>
  <c r="O36" i="2"/>
  <c r="H36" i="2" s="1"/>
  <c r="O35" i="2"/>
  <c r="O34" i="2"/>
  <c r="O33" i="2"/>
  <c r="K20" i="1"/>
  <c r="D112" i="1" l="1"/>
  <c r="E60" i="1"/>
  <c r="I25" i="2" s="1"/>
  <c r="F107" i="1"/>
  <c r="G107" i="1"/>
  <c r="H107" i="1"/>
  <c r="I107" i="1"/>
  <c r="J107" i="1"/>
  <c r="K107" i="1"/>
  <c r="L107" i="1"/>
  <c r="M107" i="1"/>
  <c r="N107" i="1"/>
  <c r="O107" i="1"/>
  <c r="E107" i="1"/>
  <c r="D108" i="1"/>
  <c r="D109" i="1"/>
  <c r="D110" i="1"/>
  <c r="D111" i="1"/>
  <c r="F102" i="1"/>
  <c r="G102" i="1"/>
  <c r="H102" i="1"/>
  <c r="I102" i="1"/>
  <c r="J102" i="1"/>
  <c r="K102" i="1"/>
  <c r="L102" i="1"/>
  <c r="M102" i="1"/>
  <c r="N102" i="1"/>
  <c r="O102" i="1"/>
  <c r="E102" i="1"/>
  <c r="D103" i="1"/>
  <c r="D104" i="1"/>
  <c r="D105" i="1"/>
  <c r="D106" i="1"/>
  <c r="D98" i="1"/>
  <c r="D99" i="1"/>
  <c r="D100" i="1"/>
  <c r="D101" i="1"/>
  <c r="F97" i="1"/>
  <c r="G97" i="1"/>
  <c r="H97" i="1"/>
  <c r="I97" i="1"/>
  <c r="J97" i="1"/>
  <c r="K97" i="1"/>
  <c r="L97" i="1"/>
  <c r="M97" i="1"/>
  <c r="N97" i="1"/>
  <c r="O97" i="1"/>
  <c r="E97" i="1"/>
  <c r="D93" i="1"/>
  <c r="D94" i="1"/>
  <c r="D95" i="1"/>
  <c r="D96" i="1"/>
  <c r="F92" i="1"/>
  <c r="G92" i="1"/>
  <c r="H92" i="1"/>
  <c r="I92" i="1"/>
  <c r="J92" i="1"/>
  <c r="K92" i="1"/>
  <c r="L92" i="1"/>
  <c r="M92" i="1"/>
  <c r="N92" i="1"/>
  <c r="O92" i="1"/>
  <c r="E92" i="1"/>
  <c r="F131" i="1"/>
  <c r="G131" i="1"/>
  <c r="H131" i="1"/>
  <c r="I131" i="1"/>
  <c r="J131" i="1"/>
  <c r="K131" i="1"/>
  <c r="L131" i="1"/>
  <c r="M131" i="1"/>
  <c r="N131" i="1"/>
  <c r="O131" i="1"/>
  <c r="I129" i="1"/>
  <c r="J129" i="1"/>
  <c r="F128" i="1"/>
  <c r="G128" i="1"/>
  <c r="H128" i="1"/>
  <c r="I128" i="1"/>
  <c r="J128" i="1"/>
  <c r="K128" i="1"/>
  <c r="L128" i="1"/>
  <c r="M128" i="1"/>
  <c r="N128" i="1"/>
  <c r="O128" i="1"/>
  <c r="E128" i="1"/>
  <c r="E131" i="1"/>
  <c r="E61" i="1"/>
  <c r="F61" i="1"/>
  <c r="G61" i="1"/>
  <c r="H61" i="1"/>
  <c r="I61" i="1"/>
  <c r="J61" i="1"/>
  <c r="L61" i="1"/>
  <c r="M61" i="1"/>
  <c r="N61" i="1"/>
  <c r="O61" i="1"/>
  <c r="F60" i="1"/>
  <c r="J25" i="2" s="1"/>
  <c r="G60" i="1"/>
  <c r="K25" i="2" s="1"/>
  <c r="F59" i="1"/>
  <c r="G59" i="1"/>
  <c r="H59" i="1"/>
  <c r="I59" i="1"/>
  <c r="J59" i="1"/>
  <c r="M59" i="1"/>
  <c r="N59" i="1"/>
  <c r="O59" i="1"/>
  <c r="F58" i="1"/>
  <c r="G58" i="1"/>
  <c r="H58" i="1"/>
  <c r="I58" i="1"/>
  <c r="J58" i="1"/>
  <c r="M58" i="1"/>
  <c r="N58" i="1"/>
  <c r="O58" i="1"/>
  <c r="E59" i="1"/>
  <c r="E58" i="1"/>
  <c r="H35" i="2"/>
  <c r="H34" i="2"/>
  <c r="H33" i="2"/>
  <c r="D97" i="1" l="1"/>
  <c r="D107" i="1"/>
  <c r="D102" i="1"/>
  <c r="D92" i="1"/>
  <c r="E187" i="1"/>
  <c r="F187" i="1"/>
  <c r="G187" i="1"/>
  <c r="D188" i="1"/>
  <c r="D191" i="1"/>
  <c r="O49" i="2"/>
  <c r="H49" i="2" s="1"/>
  <c r="D166" i="1"/>
  <c r="D165" i="1"/>
  <c r="D164" i="1"/>
  <c r="D163" i="1"/>
  <c r="O162" i="1"/>
  <c r="N162" i="1"/>
  <c r="M162" i="1"/>
  <c r="L162" i="1"/>
  <c r="K162" i="1"/>
  <c r="J162" i="1"/>
  <c r="I162" i="1"/>
  <c r="H162" i="1"/>
  <c r="G162" i="1"/>
  <c r="F162" i="1"/>
  <c r="E162" i="1"/>
  <c r="D161" i="1"/>
  <c r="D159" i="1"/>
  <c r="D158" i="1"/>
  <c r="K157" i="1"/>
  <c r="J157" i="1"/>
  <c r="I157" i="1"/>
  <c r="I155" i="1" s="1"/>
  <c r="H157" i="1"/>
  <c r="H155" i="1" s="1"/>
  <c r="G157" i="1"/>
  <c r="G155" i="1" s="1"/>
  <c r="F157" i="1"/>
  <c r="F155" i="1" s="1"/>
  <c r="E157" i="1"/>
  <c r="E155" i="1" s="1"/>
  <c r="M157" i="1" l="1"/>
  <c r="M155" i="1" s="1"/>
  <c r="N157" i="1"/>
  <c r="N155" i="1" s="1"/>
  <c r="O157" i="1"/>
  <c r="O155" i="1" s="1"/>
  <c r="D162" i="1"/>
  <c r="D160" i="1" l="1"/>
  <c r="L157" i="1"/>
  <c r="O48" i="2"/>
  <c r="N48" i="2"/>
  <c r="F152" i="1"/>
  <c r="F150" i="1" s="1"/>
  <c r="G152" i="1"/>
  <c r="G150" i="1" s="1"/>
  <c r="H152" i="1"/>
  <c r="H150" i="1" s="1"/>
  <c r="I152" i="1"/>
  <c r="I150" i="1" s="1"/>
  <c r="I130" i="1" s="1"/>
  <c r="J152" i="1"/>
  <c r="K152" i="1"/>
  <c r="K150" i="1" s="1"/>
  <c r="M152" i="1"/>
  <c r="M150" i="1" s="1"/>
  <c r="N152" i="1"/>
  <c r="N150" i="1" s="1"/>
  <c r="O152" i="1"/>
  <c r="O150" i="1" s="1"/>
  <c r="E152" i="1"/>
  <c r="D153" i="1"/>
  <c r="D154" i="1"/>
  <c r="D156" i="1"/>
  <c r="L155" i="1" l="1"/>
  <c r="D157" i="1"/>
  <c r="O47" i="2"/>
  <c r="N47" i="2"/>
  <c r="N46" i="2"/>
  <c r="N45" i="2"/>
  <c r="O44" i="2"/>
  <c r="P44" i="2"/>
  <c r="Q44" i="2"/>
  <c r="R44" i="2"/>
  <c r="N44" i="2"/>
  <c r="O57" i="2"/>
  <c r="P57" i="2"/>
  <c r="Q57" i="2"/>
  <c r="R57" i="2"/>
  <c r="S57" i="2"/>
  <c r="N57" i="2"/>
  <c r="O59" i="2"/>
  <c r="P59" i="2"/>
  <c r="Q59" i="2"/>
  <c r="R59" i="2"/>
  <c r="S59" i="2"/>
  <c r="N59" i="2"/>
  <c r="O61" i="2"/>
  <c r="P61" i="2"/>
  <c r="Q61" i="2"/>
  <c r="R61" i="2"/>
  <c r="S61" i="2"/>
  <c r="N61" i="2"/>
  <c r="O66" i="2"/>
  <c r="P66" i="2"/>
  <c r="Q66" i="2"/>
  <c r="R66" i="2"/>
  <c r="S66" i="2"/>
  <c r="O63" i="2"/>
  <c r="P63" i="2"/>
  <c r="Q63" i="2"/>
  <c r="R63" i="2"/>
  <c r="S63" i="2"/>
  <c r="N63" i="2"/>
  <c r="N64" i="2"/>
  <c r="N66" i="2"/>
  <c r="O40" i="2"/>
  <c r="N40" i="2"/>
  <c r="R24" i="2"/>
  <c r="N24" i="2"/>
  <c r="H48" i="2" l="1"/>
  <c r="L152" i="1"/>
  <c r="D155" i="1"/>
  <c r="H63" i="2"/>
  <c r="H24" i="2"/>
  <c r="H18" i="2"/>
  <c r="H40" i="2"/>
  <c r="H44" i="2"/>
  <c r="I242" i="1"/>
  <c r="I237" i="1" s="1"/>
  <c r="N42" i="2"/>
  <c r="L150" i="1" l="1"/>
  <c r="D152" i="1"/>
  <c r="D151" i="1"/>
  <c r="D149" i="1"/>
  <c r="D148" i="1"/>
  <c r="O147" i="1"/>
  <c r="N147" i="1"/>
  <c r="M147" i="1"/>
  <c r="K147" i="1"/>
  <c r="K145" i="1" s="1"/>
  <c r="O46" i="2" s="1"/>
  <c r="J147" i="1"/>
  <c r="I147" i="1"/>
  <c r="H147" i="1"/>
  <c r="H145" i="1" s="1"/>
  <c r="G147" i="1"/>
  <c r="G145" i="1" s="1"/>
  <c r="F147" i="1"/>
  <c r="F145" i="1" s="1"/>
  <c r="E147" i="1"/>
  <c r="E145" i="1" s="1"/>
  <c r="J20" i="1"/>
  <c r="M145" i="1" l="1"/>
  <c r="Q50" i="2" s="1"/>
  <c r="N145" i="1"/>
  <c r="R50" i="2" s="1"/>
  <c r="R52" i="2"/>
  <c r="O145" i="1"/>
  <c r="S50" i="2" s="1"/>
  <c r="S52" i="2"/>
  <c r="D150" i="1"/>
  <c r="L147" i="1"/>
  <c r="L145" i="1" s="1"/>
  <c r="P50" i="2" s="1"/>
  <c r="H46" i="2"/>
  <c r="G242" i="1"/>
  <c r="G237" i="1" s="1"/>
  <c r="D246" i="1"/>
  <c r="D245" i="1"/>
  <c r="D244" i="1"/>
  <c r="D243" i="1"/>
  <c r="O242" i="1"/>
  <c r="O237" i="1" s="1"/>
  <c r="N242" i="1"/>
  <c r="N237" i="1" s="1"/>
  <c r="M242" i="1"/>
  <c r="M237" i="1" s="1"/>
  <c r="L242" i="1"/>
  <c r="L237" i="1" s="1"/>
  <c r="K242" i="1"/>
  <c r="K237" i="1" s="1"/>
  <c r="J242" i="1"/>
  <c r="J237" i="1" s="1"/>
  <c r="H242" i="1"/>
  <c r="H237" i="1" s="1"/>
  <c r="E242" i="1"/>
  <c r="E237" i="1" s="1"/>
  <c r="O241" i="1"/>
  <c r="N241" i="1"/>
  <c r="M241" i="1"/>
  <c r="L241" i="1"/>
  <c r="K241" i="1"/>
  <c r="J241" i="1"/>
  <c r="I241" i="1"/>
  <c r="H241" i="1"/>
  <c r="G241" i="1"/>
  <c r="F241" i="1"/>
  <c r="E241" i="1"/>
  <c r="O240" i="1"/>
  <c r="S65" i="2" s="1"/>
  <c r="N240" i="1"/>
  <c r="R65" i="2" s="1"/>
  <c r="M240" i="1"/>
  <c r="Q65" i="2" s="1"/>
  <c r="L240" i="1"/>
  <c r="P65" i="2" s="1"/>
  <c r="K240" i="1"/>
  <c r="O65" i="2" s="1"/>
  <c r="J240" i="1"/>
  <c r="N65" i="2" s="1"/>
  <c r="I240" i="1"/>
  <c r="H240" i="1"/>
  <c r="G240" i="1"/>
  <c r="F240" i="1"/>
  <c r="E240" i="1"/>
  <c r="O239" i="1"/>
  <c r="N239" i="1"/>
  <c r="M239" i="1"/>
  <c r="L239" i="1"/>
  <c r="K239" i="1"/>
  <c r="J239" i="1"/>
  <c r="I239" i="1"/>
  <c r="H239" i="1"/>
  <c r="G239" i="1"/>
  <c r="F239" i="1"/>
  <c r="E239" i="1"/>
  <c r="O238" i="1"/>
  <c r="N238" i="1"/>
  <c r="M238" i="1"/>
  <c r="L238" i="1"/>
  <c r="K238" i="1"/>
  <c r="J238" i="1"/>
  <c r="I238" i="1"/>
  <c r="H238" i="1"/>
  <c r="G238" i="1"/>
  <c r="F238" i="1"/>
  <c r="E238" i="1"/>
  <c r="F237" i="1"/>
  <c r="D147" i="1" l="1"/>
  <c r="K235" i="1"/>
  <c r="O64" i="2" s="1"/>
  <c r="L235" i="1"/>
  <c r="L234" i="1" s="1"/>
  <c r="L232" i="1" s="1"/>
  <c r="M235" i="1"/>
  <c r="Q64" i="2" s="1"/>
  <c r="N235" i="1"/>
  <c r="R64" i="2" s="1"/>
  <c r="O235" i="1"/>
  <c r="S64" i="2" s="1"/>
  <c r="H50" i="2"/>
  <c r="D239" i="1"/>
  <c r="D238" i="1"/>
  <c r="D241" i="1"/>
  <c r="D240" i="1"/>
  <c r="D242" i="1"/>
  <c r="D237" i="1"/>
  <c r="F21" i="1"/>
  <c r="G21" i="1"/>
  <c r="H21" i="1"/>
  <c r="I21" i="1"/>
  <c r="J21" i="1"/>
  <c r="K21" i="1"/>
  <c r="L21" i="1"/>
  <c r="M21" i="1"/>
  <c r="N21" i="1"/>
  <c r="F20" i="1"/>
  <c r="G20" i="1"/>
  <c r="H20" i="1"/>
  <c r="I20" i="1"/>
  <c r="O19" i="1"/>
  <c r="O18" i="1"/>
  <c r="F19" i="1"/>
  <c r="G19" i="1"/>
  <c r="H19" i="1"/>
  <c r="I19" i="1"/>
  <c r="J19" i="1"/>
  <c r="K19" i="1"/>
  <c r="M19" i="1"/>
  <c r="N19" i="1"/>
  <c r="F18" i="1"/>
  <c r="G18" i="1"/>
  <c r="H18" i="1"/>
  <c r="I18" i="1"/>
  <c r="J18" i="1"/>
  <c r="K18" i="1"/>
  <c r="L18" i="1"/>
  <c r="M18" i="1"/>
  <c r="N18" i="1"/>
  <c r="E18" i="1"/>
  <c r="E19" i="1"/>
  <c r="E20" i="1"/>
  <c r="E21" i="1"/>
  <c r="F22" i="1"/>
  <c r="G22" i="1"/>
  <c r="H22" i="1"/>
  <c r="I22" i="1"/>
  <c r="J22" i="1"/>
  <c r="K22" i="1"/>
  <c r="M22" i="1"/>
  <c r="N22" i="1"/>
  <c r="E22" i="1"/>
  <c r="F27" i="1"/>
  <c r="G27" i="1"/>
  <c r="H27" i="1"/>
  <c r="I27" i="1"/>
  <c r="J27" i="1"/>
  <c r="K27" i="1"/>
  <c r="L27" i="1"/>
  <c r="L17" i="1" s="1"/>
  <c r="M27" i="1"/>
  <c r="N27" i="1"/>
  <c r="O27" i="1"/>
  <c r="O17" i="1" s="1"/>
  <c r="E27" i="1"/>
  <c r="F36" i="1"/>
  <c r="G36" i="1"/>
  <c r="H36" i="1"/>
  <c r="I36" i="1"/>
  <c r="J36" i="1"/>
  <c r="L36" i="1"/>
  <c r="N36" i="1"/>
  <c r="O36" i="1"/>
  <c r="F35" i="1"/>
  <c r="G35" i="1"/>
  <c r="H35" i="1"/>
  <c r="I35" i="1"/>
  <c r="J35" i="1"/>
  <c r="N35" i="1"/>
  <c r="S21" i="2"/>
  <c r="F34" i="1"/>
  <c r="G34" i="1"/>
  <c r="H34" i="1"/>
  <c r="I34" i="1"/>
  <c r="J34" i="1"/>
  <c r="N34" i="1"/>
  <c r="F33" i="1"/>
  <c r="G33" i="1"/>
  <c r="H33" i="1"/>
  <c r="I33" i="1"/>
  <c r="J33" i="1"/>
  <c r="L33" i="1"/>
  <c r="N33" i="1"/>
  <c r="O33" i="1"/>
  <c r="E33" i="1"/>
  <c r="E34" i="1"/>
  <c r="E35" i="1"/>
  <c r="E36" i="1"/>
  <c r="F37" i="1"/>
  <c r="G37" i="1"/>
  <c r="H37" i="1"/>
  <c r="I37" i="1"/>
  <c r="J37" i="1"/>
  <c r="K37" i="1"/>
  <c r="L37" i="1"/>
  <c r="M37" i="1"/>
  <c r="N37" i="1"/>
  <c r="O37" i="1"/>
  <c r="E37" i="1"/>
  <c r="F42" i="1"/>
  <c r="G42" i="1"/>
  <c r="H42" i="1"/>
  <c r="I42" i="1"/>
  <c r="J42" i="1"/>
  <c r="K42" i="1"/>
  <c r="L42" i="1"/>
  <c r="M42" i="1"/>
  <c r="N42" i="1"/>
  <c r="O42" i="1"/>
  <c r="E42" i="1"/>
  <c r="F62" i="1"/>
  <c r="G62" i="1"/>
  <c r="H62" i="1"/>
  <c r="E62" i="1"/>
  <c r="F67" i="1"/>
  <c r="G67" i="1"/>
  <c r="E67" i="1"/>
  <c r="F72" i="1"/>
  <c r="G72" i="1"/>
  <c r="E72" i="1"/>
  <c r="O77" i="1"/>
  <c r="O75" i="1" s="1"/>
  <c r="O72" i="1" s="1"/>
  <c r="O70" i="1" s="1"/>
  <c r="O67" i="1" s="1"/>
  <c r="O65" i="1" s="1"/>
  <c r="O60" i="1" s="1"/>
  <c r="F77" i="1"/>
  <c r="G77" i="1"/>
  <c r="H77" i="1"/>
  <c r="H75" i="1" s="1"/>
  <c r="H72" i="1" s="1"/>
  <c r="H70" i="1" s="1"/>
  <c r="H60" i="1" s="1"/>
  <c r="L25" i="2" s="1"/>
  <c r="I77" i="1"/>
  <c r="I75" i="1" s="1"/>
  <c r="I72" i="1" s="1"/>
  <c r="I70" i="1" s="1"/>
  <c r="I67" i="1" s="1"/>
  <c r="I65" i="1" s="1"/>
  <c r="J77" i="1"/>
  <c r="J75" i="1" s="1"/>
  <c r="J72" i="1" s="1"/>
  <c r="J70" i="1" s="1"/>
  <c r="J67" i="1" s="1"/>
  <c r="J65" i="1" s="1"/>
  <c r="K77" i="1"/>
  <c r="K75" i="1" s="1"/>
  <c r="K72" i="1" s="1"/>
  <c r="K70" i="1" s="1"/>
  <c r="K67" i="1" s="1"/>
  <c r="K65" i="1" s="1"/>
  <c r="K60" i="1" s="1"/>
  <c r="O25" i="2" s="1"/>
  <c r="L77" i="1"/>
  <c r="L75" i="1" s="1"/>
  <c r="L72" i="1" s="1"/>
  <c r="L70" i="1" s="1"/>
  <c r="L67" i="1" s="1"/>
  <c r="L65" i="1" s="1"/>
  <c r="L60" i="1" s="1"/>
  <c r="M77" i="1"/>
  <c r="M75" i="1" s="1"/>
  <c r="M72" i="1" s="1"/>
  <c r="M70" i="1" s="1"/>
  <c r="M67" i="1" s="1"/>
  <c r="M65" i="1" s="1"/>
  <c r="M60" i="1" s="1"/>
  <c r="N77" i="1"/>
  <c r="N75" i="1" s="1"/>
  <c r="N72" i="1" s="1"/>
  <c r="N70" i="1" s="1"/>
  <c r="N67" i="1" s="1"/>
  <c r="N65" i="1" s="1"/>
  <c r="N60" i="1" s="1"/>
  <c r="R25" i="2" s="1"/>
  <c r="E77" i="1"/>
  <c r="F82" i="1"/>
  <c r="G82" i="1"/>
  <c r="H82" i="1"/>
  <c r="I82" i="1"/>
  <c r="J82" i="1"/>
  <c r="K82" i="1"/>
  <c r="L82" i="1"/>
  <c r="M82" i="1"/>
  <c r="N82" i="1"/>
  <c r="O82" i="1"/>
  <c r="E82" i="1"/>
  <c r="F87" i="1"/>
  <c r="G87" i="1"/>
  <c r="H87" i="1"/>
  <c r="I87" i="1"/>
  <c r="J87" i="1"/>
  <c r="K87" i="1"/>
  <c r="L87" i="1"/>
  <c r="M87" i="1"/>
  <c r="N87" i="1"/>
  <c r="O87" i="1"/>
  <c r="E87" i="1"/>
  <c r="N38" i="2"/>
  <c r="O38" i="2"/>
  <c r="P38" i="2"/>
  <c r="Q38" i="2"/>
  <c r="R38" i="2"/>
  <c r="F122" i="1"/>
  <c r="F117" i="1" s="1"/>
  <c r="G122" i="1"/>
  <c r="G117" i="1" s="1"/>
  <c r="H122" i="1"/>
  <c r="H117" i="1" s="1"/>
  <c r="I122" i="1"/>
  <c r="I117" i="1" s="1"/>
  <c r="J122" i="1"/>
  <c r="J117" i="1" s="1"/>
  <c r="K122" i="1"/>
  <c r="K117" i="1" s="1"/>
  <c r="L122" i="1"/>
  <c r="L117" i="1" s="1"/>
  <c r="M122" i="1"/>
  <c r="M117" i="1" s="1"/>
  <c r="N122" i="1"/>
  <c r="N117" i="1" s="1"/>
  <c r="O122" i="1"/>
  <c r="O117" i="1" s="1"/>
  <c r="E122" i="1"/>
  <c r="E117" i="1" s="1"/>
  <c r="F132" i="1"/>
  <c r="G132" i="1"/>
  <c r="H132" i="1"/>
  <c r="I132" i="1"/>
  <c r="J132" i="1"/>
  <c r="K132" i="1"/>
  <c r="M132" i="1"/>
  <c r="N132" i="1"/>
  <c r="E132" i="1"/>
  <c r="I137" i="1"/>
  <c r="J137" i="1"/>
  <c r="F142" i="1"/>
  <c r="F140" i="1" s="1"/>
  <c r="G142" i="1"/>
  <c r="G140" i="1" s="1"/>
  <c r="H142" i="1"/>
  <c r="H140" i="1" s="1"/>
  <c r="I142" i="1"/>
  <c r="J142" i="1"/>
  <c r="K142" i="1"/>
  <c r="K140" i="1" s="1"/>
  <c r="L142" i="1"/>
  <c r="M142" i="1"/>
  <c r="N142" i="1"/>
  <c r="O142" i="1"/>
  <c r="E142" i="1"/>
  <c r="E140" i="1" s="1"/>
  <c r="N54" i="2"/>
  <c r="P54" i="2"/>
  <c r="Q54" i="2"/>
  <c r="R54" i="2"/>
  <c r="S54" i="2"/>
  <c r="F196" i="1"/>
  <c r="G196" i="1"/>
  <c r="H196" i="1"/>
  <c r="I196" i="1"/>
  <c r="J196" i="1"/>
  <c r="K196" i="1"/>
  <c r="L196" i="1"/>
  <c r="M196" i="1"/>
  <c r="N196" i="1"/>
  <c r="O196" i="1"/>
  <c r="F195" i="1"/>
  <c r="G195" i="1"/>
  <c r="H195" i="1"/>
  <c r="I195" i="1"/>
  <c r="J195" i="1"/>
  <c r="N56" i="2" s="1"/>
  <c r="K195" i="1"/>
  <c r="L195" i="1"/>
  <c r="P56" i="2" s="1"/>
  <c r="M195" i="1"/>
  <c r="N195" i="1"/>
  <c r="R56" i="2" s="1"/>
  <c r="O195" i="1"/>
  <c r="S56" i="2" s="1"/>
  <c r="F194" i="1"/>
  <c r="G194" i="1"/>
  <c r="H194" i="1"/>
  <c r="I194" i="1"/>
  <c r="J194" i="1"/>
  <c r="K194" i="1"/>
  <c r="L194" i="1"/>
  <c r="M194" i="1"/>
  <c r="N194" i="1"/>
  <c r="O194" i="1"/>
  <c r="O193" i="1"/>
  <c r="F193" i="1"/>
  <c r="G193" i="1"/>
  <c r="H193" i="1"/>
  <c r="I193" i="1"/>
  <c r="J193" i="1"/>
  <c r="K193" i="1"/>
  <c r="L193" i="1"/>
  <c r="M193" i="1"/>
  <c r="N193" i="1"/>
  <c r="E193" i="1"/>
  <c r="E194" i="1"/>
  <c r="E195" i="1"/>
  <c r="E196" i="1"/>
  <c r="F197" i="1"/>
  <c r="F192" i="1" s="1"/>
  <c r="G197" i="1"/>
  <c r="G192" i="1" s="1"/>
  <c r="H197" i="1"/>
  <c r="H192" i="1" s="1"/>
  <c r="I197" i="1"/>
  <c r="I192" i="1" s="1"/>
  <c r="J197" i="1"/>
  <c r="J192" i="1" s="1"/>
  <c r="K197" i="1"/>
  <c r="K192" i="1" s="1"/>
  <c r="L197" i="1"/>
  <c r="L192" i="1" s="1"/>
  <c r="M197" i="1"/>
  <c r="M192" i="1" s="1"/>
  <c r="N197" i="1"/>
  <c r="N192" i="1" s="1"/>
  <c r="O197" i="1"/>
  <c r="O192" i="1" s="1"/>
  <c r="E197" i="1"/>
  <c r="E192" i="1" s="1"/>
  <c r="O203" i="1"/>
  <c r="O204" i="1"/>
  <c r="O205" i="1"/>
  <c r="S58" i="2" s="1"/>
  <c r="O206" i="1"/>
  <c r="N203" i="1"/>
  <c r="N204" i="1"/>
  <c r="N205" i="1"/>
  <c r="R58" i="2" s="1"/>
  <c r="N206" i="1"/>
  <c r="M203" i="1"/>
  <c r="M204" i="1"/>
  <c r="M205" i="1"/>
  <c r="Q58" i="2" s="1"/>
  <c r="M206" i="1"/>
  <c r="L203" i="1"/>
  <c r="L204" i="1"/>
  <c r="L205" i="1"/>
  <c r="P58" i="2" s="1"/>
  <c r="L206" i="1"/>
  <c r="K203" i="1"/>
  <c r="K204" i="1"/>
  <c r="K205" i="1"/>
  <c r="O58" i="2" s="1"/>
  <c r="K206" i="1"/>
  <c r="J203" i="1"/>
  <c r="J204" i="1"/>
  <c r="J205" i="1"/>
  <c r="N58" i="2" s="1"/>
  <c r="J206" i="1"/>
  <c r="I203" i="1"/>
  <c r="I204" i="1"/>
  <c r="I205" i="1"/>
  <c r="I206" i="1"/>
  <c r="H203" i="1"/>
  <c r="H204" i="1"/>
  <c r="H205" i="1"/>
  <c r="H206" i="1"/>
  <c r="G203" i="1"/>
  <c r="G204" i="1"/>
  <c r="G205" i="1"/>
  <c r="G206" i="1"/>
  <c r="F203" i="1"/>
  <c r="F204" i="1"/>
  <c r="F205" i="1"/>
  <c r="F206" i="1"/>
  <c r="E203" i="1"/>
  <c r="E204" i="1"/>
  <c r="E205" i="1"/>
  <c r="E206" i="1"/>
  <c r="O213" i="1"/>
  <c r="O214" i="1"/>
  <c r="O215" i="1"/>
  <c r="S60" i="2" s="1"/>
  <c r="O216" i="1"/>
  <c r="N213" i="1"/>
  <c r="N214" i="1"/>
  <c r="N215" i="1"/>
  <c r="R60" i="2" s="1"/>
  <c r="N216" i="1"/>
  <c r="M213" i="1"/>
  <c r="M214" i="1"/>
  <c r="M215" i="1"/>
  <c r="Q60" i="2" s="1"/>
  <c r="M216" i="1"/>
  <c r="L213" i="1"/>
  <c r="L214" i="1"/>
  <c r="L215" i="1"/>
  <c r="P60" i="2" s="1"/>
  <c r="L216" i="1"/>
  <c r="K216" i="1"/>
  <c r="K213" i="1"/>
  <c r="K214" i="1"/>
  <c r="K215" i="1"/>
  <c r="O60" i="2" s="1"/>
  <c r="I216" i="1"/>
  <c r="J213" i="1"/>
  <c r="J214" i="1"/>
  <c r="J215" i="1"/>
  <c r="N60" i="2" s="1"/>
  <c r="J216" i="1"/>
  <c r="I213" i="1"/>
  <c r="I214" i="1"/>
  <c r="I215" i="1"/>
  <c r="H213" i="1"/>
  <c r="H214" i="1"/>
  <c r="H215" i="1"/>
  <c r="H216" i="1"/>
  <c r="G213" i="1"/>
  <c r="G216" i="1"/>
  <c r="F213" i="1"/>
  <c r="F216" i="1"/>
  <c r="E213" i="1"/>
  <c r="E216" i="1"/>
  <c r="O223" i="1"/>
  <c r="O226" i="1"/>
  <c r="N223" i="1"/>
  <c r="R62" i="2"/>
  <c r="N226" i="1"/>
  <c r="M223" i="1"/>
  <c r="Q62" i="2"/>
  <c r="M226" i="1"/>
  <c r="L223" i="1"/>
  <c r="P62" i="2"/>
  <c r="L226" i="1"/>
  <c r="O62" i="2"/>
  <c r="K226" i="1"/>
  <c r="J223" i="1"/>
  <c r="J224" i="1"/>
  <c r="J225" i="1"/>
  <c r="N62" i="2" s="1"/>
  <c r="J226" i="1"/>
  <c r="I223" i="1"/>
  <c r="I224" i="1"/>
  <c r="I225" i="1"/>
  <c r="I226" i="1"/>
  <c r="H223" i="1"/>
  <c r="H226" i="1"/>
  <c r="G223" i="1"/>
  <c r="G226" i="1"/>
  <c r="F223" i="1"/>
  <c r="F226" i="1"/>
  <c r="E223" i="1"/>
  <c r="E226" i="1"/>
  <c r="F207" i="1"/>
  <c r="G207" i="1"/>
  <c r="G202" i="1" s="1"/>
  <c r="H207" i="1"/>
  <c r="H202" i="1" s="1"/>
  <c r="I207" i="1"/>
  <c r="I202" i="1" s="1"/>
  <c r="J207" i="1"/>
  <c r="J202" i="1" s="1"/>
  <c r="K207" i="1"/>
  <c r="K202" i="1" s="1"/>
  <c r="L207" i="1"/>
  <c r="L202" i="1" s="1"/>
  <c r="M207" i="1"/>
  <c r="M202" i="1" s="1"/>
  <c r="N207" i="1"/>
  <c r="N202" i="1" s="1"/>
  <c r="O207" i="1"/>
  <c r="O202" i="1" s="1"/>
  <c r="E207" i="1"/>
  <c r="E202" i="1" s="1"/>
  <c r="H217" i="1"/>
  <c r="H212" i="1" s="1"/>
  <c r="I217" i="1"/>
  <c r="I212" i="1" s="1"/>
  <c r="J217" i="1"/>
  <c r="J212" i="1" s="1"/>
  <c r="K217" i="1"/>
  <c r="K212" i="1" s="1"/>
  <c r="L217" i="1"/>
  <c r="L212" i="1" s="1"/>
  <c r="M217" i="1"/>
  <c r="M212" i="1" s="1"/>
  <c r="N217" i="1"/>
  <c r="N212" i="1" s="1"/>
  <c r="O217" i="1"/>
  <c r="O212" i="1" s="1"/>
  <c r="I227" i="1"/>
  <c r="J227" i="1"/>
  <c r="K227" i="1"/>
  <c r="L227" i="1"/>
  <c r="M227" i="1"/>
  <c r="N227" i="1"/>
  <c r="O227" i="1"/>
  <c r="F232" i="1"/>
  <c r="F230" i="1" s="1"/>
  <c r="F229" i="1" s="1"/>
  <c r="F224" i="1" s="1"/>
  <c r="G232" i="1"/>
  <c r="G230" i="1" s="1"/>
  <c r="G229" i="1" s="1"/>
  <c r="G224" i="1" s="1"/>
  <c r="H232" i="1"/>
  <c r="H230" i="1" s="1"/>
  <c r="H229" i="1" s="1"/>
  <c r="H227" i="1" s="1"/>
  <c r="I232" i="1"/>
  <c r="J232" i="1"/>
  <c r="E232" i="1"/>
  <c r="E230" i="1" s="1"/>
  <c r="E229" i="1" s="1"/>
  <c r="E227" i="1" s="1"/>
  <c r="D23" i="1"/>
  <c r="D24" i="1"/>
  <c r="D25" i="1"/>
  <c r="D26" i="1"/>
  <c r="D28" i="1"/>
  <c r="D29" i="1"/>
  <c r="D30" i="1"/>
  <c r="D31" i="1"/>
  <c r="D38" i="1"/>
  <c r="D39" i="1"/>
  <c r="D40" i="1"/>
  <c r="D41" i="1"/>
  <c r="D43" i="1"/>
  <c r="D44" i="1"/>
  <c r="D45" i="1"/>
  <c r="D46" i="1"/>
  <c r="D63" i="1"/>
  <c r="D64" i="1"/>
  <c r="D66" i="1"/>
  <c r="D68" i="1"/>
  <c r="D69" i="1"/>
  <c r="D71" i="1"/>
  <c r="D73" i="1"/>
  <c r="D74" i="1"/>
  <c r="D76" i="1"/>
  <c r="D78" i="1"/>
  <c r="D79" i="1"/>
  <c r="D80" i="1"/>
  <c r="D81" i="1"/>
  <c r="D83" i="1"/>
  <c r="D84" i="1"/>
  <c r="D85" i="1"/>
  <c r="D86" i="1"/>
  <c r="D88" i="1"/>
  <c r="D89" i="1"/>
  <c r="D90" i="1"/>
  <c r="D91" i="1"/>
  <c r="D123" i="1"/>
  <c r="D124" i="1"/>
  <c r="D125" i="1"/>
  <c r="D126" i="1"/>
  <c r="D133" i="1"/>
  <c r="D134" i="1"/>
  <c r="D135" i="1"/>
  <c r="D136" i="1"/>
  <c r="D138" i="1"/>
  <c r="D141" i="1"/>
  <c r="D143" i="1"/>
  <c r="D144" i="1"/>
  <c r="D145" i="1"/>
  <c r="D146" i="1"/>
  <c r="D198" i="1"/>
  <c r="D199" i="1"/>
  <c r="D200" i="1"/>
  <c r="D201" i="1"/>
  <c r="D208" i="1"/>
  <c r="D209" i="1"/>
  <c r="D210" i="1"/>
  <c r="D211" i="1"/>
  <c r="D218" i="1"/>
  <c r="D221" i="1"/>
  <c r="D228" i="1"/>
  <c r="D231" i="1"/>
  <c r="D233" i="1"/>
  <c r="D236" i="1"/>
  <c r="M234" i="1" l="1"/>
  <c r="M232" i="1" s="1"/>
  <c r="K234" i="1"/>
  <c r="K232" i="1" s="1"/>
  <c r="N234" i="1"/>
  <c r="N232" i="1" s="1"/>
  <c r="N222" i="1" s="1"/>
  <c r="P25" i="2"/>
  <c r="P64" i="2"/>
  <c r="M32" i="1"/>
  <c r="O234" i="1"/>
  <c r="J190" i="1"/>
  <c r="J189" i="1" s="1"/>
  <c r="J187" i="1" s="1"/>
  <c r="J185" i="1" s="1"/>
  <c r="J184" i="1" s="1"/>
  <c r="J182" i="1" s="1"/>
  <c r="D235" i="1"/>
  <c r="O225" i="1"/>
  <c r="S62" i="2" s="1"/>
  <c r="H62" i="2" s="1"/>
  <c r="L190" i="1"/>
  <c r="P55" i="2" s="1"/>
  <c r="O190" i="1"/>
  <c r="O189" i="1" s="1"/>
  <c r="O187" i="1" s="1"/>
  <c r="O185" i="1" s="1"/>
  <c r="O184" i="1" s="1"/>
  <c r="O182" i="1" s="1"/>
  <c r="L140" i="1"/>
  <c r="P45" i="2" s="1"/>
  <c r="P47" i="2"/>
  <c r="E139" i="1"/>
  <c r="E130" i="1"/>
  <c r="H139" i="1"/>
  <c r="H130" i="1"/>
  <c r="O140" i="1"/>
  <c r="O130" i="1" s="1"/>
  <c r="S42" i="2" s="1"/>
  <c r="S47" i="2"/>
  <c r="G139" i="1"/>
  <c r="G130" i="1"/>
  <c r="N140" i="1"/>
  <c r="R45" i="2" s="1"/>
  <c r="R47" i="2"/>
  <c r="F139" i="1"/>
  <c r="F130" i="1"/>
  <c r="Q25" i="2"/>
  <c r="S25" i="2"/>
  <c r="M140" i="1"/>
  <c r="Q45" i="2" s="1"/>
  <c r="Q47" i="2"/>
  <c r="O32" i="1"/>
  <c r="N32" i="1"/>
  <c r="L32" i="1"/>
  <c r="H225" i="1"/>
  <c r="F225" i="1"/>
  <c r="H224" i="1"/>
  <c r="G227" i="1"/>
  <c r="G225" i="1"/>
  <c r="F227" i="1"/>
  <c r="F222" i="1" s="1"/>
  <c r="F220" i="1" s="1"/>
  <c r="D230" i="1"/>
  <c r="D229" i="1"/>
  <c r="E225" i="1"/>
  <c r="E224" i="1"/>
  <c r="K190" i="1"/>
  <c r="K189" i="1" s="1"/>
  <c r="K187" i="1" s="1"/>
  <c r="K185" i="1" s="1"/>
  <c r="I190" i="1"/>
  <c r="I189" i="1" s="1"/>
  <c r="I187" i="1" s="1"/>
  <c r="I185" i="1" s="1"/>
  <c r="I184" i="1" s="1"/>
  <c r="I182" i="1" s="1"/>
  <c r="H190" i="1"/>
  <c r="N190" i="1"/>
  <c r="M190" i="1"/>
  <c r="J60" i="1"/>
  <c r="N25" i="2" s="1"/>
  <c r="J62" i="1"/>
  <c r="J57" i="1" s="1"/>
  <c r="D75" i="1"/>
  <c r="I60" i="1"/>
  <c r="M25" i="2" s="1"/>
  <c r="D65" i="1"/>
  <c r="I62" i="1"/>
  <c r="I57" i="1" s="1"/>
  <c r="K62" i="1"/>
  <c r="K57" i="1" s="1"/>
  <c r="H67" i="1"/>
  <c r="H57" i="1" s="1"/>
  <c r="D70" i="1"/>
  <c r="O62" i="1"/>
  <c r="O57" i="1" s="1"/>
  <c r="N62" i="1"/>
  <c r="N57" i="1" s="1"/>
  <c r="M62" i="1"/>
  <c r="M57" i="1" s="1"/>
  <c r="L62" i="1"/>
  <c r="L57" i="1" s="1"/>
  <c r="K139" i="1"/>
  <c r="K130" i="1"/>
  <c r="O42" i="2" s="1"/>
  <c r="O45" i="2"/>
  <c r="H64" i="2"/>
  <c r="R21" i="2"/>
  <c r="Q56" i="2"/>
  <c r="K32" i="1"/>
  <c r="L222" i="1"/>
  <c r="F57" i="1"/>
  <c r="E57" i="1"/>
  <c r="J32" i="1"/>
  <c r="F32" i="1"/>
  <c r="E17" i="1"/>
  <c r="H17" i="1"/>
  <c r="O56" i="2"/>
  <c r="G57" i="1"/>
  <c r="K222" i="1"/>
  <c r="J127" i="1"/>
  <c r="I127" i="1"/>
  <c r="D117" i="1"/>
  <c r="D87" i="1"/>
  <c r="D223" i="1"/>
  <c r="J222" i="1"/>
  <c r="D226" i="1"/>
  <c r="K17" i="1"/>
  <c r="G17" i="1"/>
  <c r="N17" i="1"/>
  <c r="F17" i="1"/>
  <c r="M17" i="1"/>
  <c r="I17" i="1"/>
  <c r="E13" i="1"/>
  <c r="L13" i="1"/>
  <c r="H13" i="1"/>
  <c r="G32" i="1"/>
  <c r="D213" i="1"/>
  <c r="D204" i="1"/>
  <c r="D72" i="1"/>
  <c r="E32" i="1"/>
  <c r="H32" i="1"/>
  <c r="O13" i="1"/>
  <c r="K13" i="1"/>
  <c r="G13" i="1"/>
  <c r="O21" i="2"/>
  <c r="N13" i="1"/>
  <c r="J13" i="1"/>
  <c r="F13" i="1"/>
  <c r="M13" i="1"/>
  <c r="I13" i="1"/>
  <c r="H38" i="2"/>
  <c r="D206" i="1"/>
  <c r="E16" i="1"/>
  <c r="D128" i="1"/>
  <c r="I32" i="1"/>
  <c r="M222" i="1"/>
  <c r="D203" i="1"/>
  <c r="N21" i="2"/>
  <c r="J16" i="1"/>
  <c r="D58" i="1"/>
  <c r="O16" i="1"/>
  <c r="D77" i="1"/>
  <c r="K16" i="1"/>
  <c r="G16" i="1"/>
  <c r="D207" i="1"/>
  <c r="F202" i="1"/>
  <c r="D202" i="1" s="1"/>
  <c r="D22" i="1"/>
  <c r="D42" i="1"/>
  <c r="D37" i="1"/>
  <c r="D132" i="1"/>
  <c r="D18" i="1"/>
  <c r="E222" i="1"/>
  <c r="H222" i="1"/>
  <c r="D142" i="1"/>
  <c r="L16" i="1"/>
  <c r="H16" i="1"/>
  <c r="D34" i="1"/>
  <c r="N16" i="1"/>
  <c r="F16" i="1"/>
  <c r="D205" i="1"/>
  <c r="D122" i="1"/>
  <c r="D82" i="1"/>
  <c r="D61" i="1"/>
  <c r="M16" i="1"/>
  <c r="I16" i="1"/>
  <c r="I222" i="1"/>
  <c r="D216" i="1"/>
  <c r="D193" i="1"/>
  <c r="D194" i="1"/>
  <c r="D195" i="1"/>
  <c r="D196" i="1"/>
  <c r="D27" i="1"/>
  <c r="J17" i="1"/>
  <c r="D131" i="1"/>
  <c r="D35" i="1"/>
  <c r="D19" i="1"/>
  <c r="D33" i="1"/>
  <c r="D20" i="1"/>
  <c r="D21" i="1"/>
  <c r="D36" i="1"/>
  <c r="D59" i="1"/>
  <c r="D192" i="1"/>
  <c r="D197" i="1"/>
  <c r="N130" i="1" l="1"/>
  <c r="R42" i="2" s="1"/>
  <c r="N139" i="1"/>
  <c r="N55" i="2"/>
  <c r="D227" i="1"/>
  <c r="E220" i="1"/>
  <c r="S55" i="2"/>
  <c r="L189" i="1"/>
  <c r="L187" i="1" s="1"/>
  <c r="L185" i="1" s="1"/>
  <c r="L184" i="1" s="1"/>
  <c r="L182" i="1" s="1"/>
  <c r="M139" i="1"/>
  <c r="M129" i="1" s="1"/>
  <c r="D140" i="1"/>
  <c r="G222" i="1"/>
  <c r="G220" i="1" s="1"/>
  <c r="G219" i="1" s="1"/>
  <c r="L130" i="1"/>
  <c r="L15" i="1" s="1"/>
  <c r="L139" i="1"/>
  <c r="L129" i="1" s="1"/>
  <c r="M130" i="1"/>
  <c r="Q42" i="2" s="1"/>
  <c r="O224" i="1"/>
  <c r="D224" i="1" s="1"/>
  <c r="O232" i="1"/>
  <c r="D234" i="1"/>
  <c r="O55" i="2"/>
  <c r="F129" i="1"/>
  <c r="F137" i="1"/>
  <c r="F127" i="1" s="1"/>
  <c r="H129" i="1"/>
  <c r="H137" i="1"/>
  <c r="H127" i="1" s="1"/>
  <c r="S45" i="2"/>
  <c r="H45" i="2" s="1"/>
  <c r="E129" i="1"/>
  <c r="E137" i="1"/>
  <c r="E127" i="1" s="1"/>
  <c r="O139" i="1"/>
  <c r="O137" i="1" s="1"/>
  <c r="O127" i="1" s="1"/>
  <c r="O15" i="1"/>
  <c r="S13" i="2" s="1"/>
  <c r="H47" i="2"/>
  <c r="D225" i="1"/>
  <c r="G129" i="1"/>
  <c r="G137" i="1"/>
  <c r="G127" i="1" s="1"/>
  <c r="D13" i="1"/>
  <c r="E219" i="1"/>
  <c r="E215" i="1"/>
  <c r="F219" i="1"/>
  <c r="F215" i="1"/>
  <c r="F15" i="1" s="1"/>
  <c r="J13" i="2" s="1"/>
  <c r="I14" i="1"/>
  <c r="J14" i="1"/>
  <c r="H189" i="1"/>
  <c r="D190" i="1"/>
  <c r="M189" i="1"/>
  <c r="M187" i="1" s="1"/>
  <c r="M185" i="1" s="1"/>
  <c r="M184" i="1" s="1"/>
  <c r="M182" i="1" s="1"/>
  <c r="Q55" i="2"/>
  <c r="K184" i="1"/>
  <c r="K182" i="1" s="1"/>
  <c r="O54" i="2"/>
  <c r="H54" i="2" s="1"/>
  <c r="N189" i="1"/>
  <c r="N187" i="1" s="1"/>
  <c r="N185" i="1" s="1"/>
  <c r="N184" i="1" s="1"/>
  <c r="N182" i="1" s="1"/>
  <c r="R55" i="2"/>
  <c r="I15" i="1"/>
  <c r="M13" i="2" s="1"/>
  <c r="D60" i="1"/>
  <c r="J15" i="1"/>
  <c r="D67" i="1"/>
  <c r="D62" i="1"/>
  <c r="N15" i="1"/>
  <c r="R13" i="2" s="1"/>
  <c r="K15" i="1"/>
  <c r="O13" i="2" s="1"/>
  <c r="K129" i="1"/>
  <c r="K137" i="1"/>
  <c r="L137" i="1"/>
  <c r="L127" i="1" s="1"/>
  <c r="N129" i="1"/>
  <c r="N137" i="1"/>
  <c r="N127" i="1" s="1"/>
  <c r="D32" i="1"/>
  <c r="D17" i="1"/>
  <c r="J12" i="1"/>
  <c r="I12" i="1"/>
  <c r="H21" i="2"/>
  <c r="H15" i="2"/>
  <c r="D16" i="1"/>
  <c r="L14" i="1" l="1"/>
  <c r="P42" i="2"/>
  <c r="H42" i="2" s="1"/>
  <c r="M137" i="1"/>
  <c r="M127" i="1" s="1"/>
  <c r="D220" i="1"/>
  <c r="G215" i="1"/>
  <c r="G15" i="1" s="1"/>
  <c r="K13" i="2" s="1"/>
  <c r="D139" i="1"/>
  <c r="M15" i="1"/>
  <c r="Q13" i="2" s="1"/>
  <c r="O129" i="1"/>
  <c r="O14" i="1" s="1"/>
  <c r="D130" i="1"/>
  <c r="O222" i="1"/>
  <c r="D222" i="1" s="1"/>
  <c r="D232" i="1"/>
  <c r="H55" i="2"/>
  <c r="N13" i="2"/>
  <c r="F217" i="1"/>
  <c r="F212" i="1" s="1"/>
  <c r="F12" i="1" s="1"/>
  <c r="F214" i="1"/>
  <c r="F14" i="1" s="1"/>
  <c r="E15" i="1"/>
  <c r="E217" i="1"/>
  <c r="E214" i="1"/>
  <c r="D219" i="1"/>
  <c r="G214" i="1"/>
  <c r="G14" i="1" s="1"/>
  <c r="G217" i="1"/>
  <c r="G212" i="1" s="1"/>
  <c r="G12" i="1" s="1"/>
  <c r="N14" i="1"/>
  <c r="M14" i="1"/>
  <c r="M12" i="1" s="1"/>
  <c r="N12" i="1"/>
  <c r="H187" i="1"/>
  <c r="D189" i="1"/>
  <c r="D57" i="1"/>
  <c r="K127" i="1"/>
  <c r="K12" i="1" s="1"/>
  <c r="K14" i="1"/>
  <c r="D137" i="1" l="1"/>
  <c r="D127" i="1" s="1"/>
  <c r="D129" i="1"/>
  <c r="D215" i="1"/>
  <c r="O12" i="1"/>
  <c r="I13" i="2"/>
  <c r="E212" i="1"/>
  <c r="D217" i="1"/>
  <c r="E14" i="1"/>
  <c r="D214" i="1"/>
  <c r="H185" i="1"/>
  <c r="D187" i="1"/>
  <c r="D212" i="1" l="1"/>
  <c r="E12" i="1"/>
  <c r="H184" i="1"/>
  <c r="D185" i="1"/>
  <c r="H15" i="1"/>
  <c r="D15" i="1" s="1"/>
  <c r="L13" i="2" l="1"/>
  <c r="H182" i="1"/>
  <c r="D184" i="1"/>
  <c r="H14" i="1"/>
  <c r="D14" i="1" s="1"/>
  <c r="D182" i="1" l="1"/>
  <c r="H12" i="1"/>
  <c r="H25" i="2"/>
  <c r="L12" i="1" l="1"/>
  <c r="D12" i="1" s="1"/>
  <c r="P13" i="2"/>
  <c r="H13" i="2" s="1"/>
  <c r="V25" i="2"/>
  <c r="U25" i="2"/>
  <c r="T25" i="2"/>
  <c r="W25" i="2"/>
  <c r="X25" i="2"/>
</calcChain>
</file>

<file path=xl/sharedStrings.xml><?xml version="1.0" encoding="utf-8"?>
<sst xmlns="http://schemas.openxmlformats.org/spreadsheetml/2006/main" count="1308" uniqueCount="335">
  <si>
    <t>№</t>
  </si>
  <si>
    <t>п/п</t>
  </si>
  <si>
    <t>Наименование государственной программы, основных мероприятий / мероприятий</t>
  </si>
  <si>
    <t>Источники финансирования</t>
  </si>
  <si>
    <t>Оценка расходов (тыс.рублей)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</si>
  <si>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</si>
  <si>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</si>
  <si>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</si>
  <si>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</si>
  <si>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</si>
  <si>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</si>
  <si>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</si>
  <si>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</si>
  <si>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</si>
  <si>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</si>
  <si>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</si>
  <si>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</si>
  <si>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«Развитие физической культуры и спорта в городе Свободном»</t>
  </si>
  <si>
    <t xml:space="preserve">Всего </t>
  </si>
  <si>
    <t>федеральный бюджет</t>
  </si>
  <si>
    <t>областной бюджет</t>
  </si>
  <si>
    <t>другие источники</t>
  </si>
  <si>
    <t>Организация и проведение физкультурных,  физкультурно – оздоровительных мероприятий</t>
  </si>
  <si>
    <t>Совершенствование материально-технической базы для занятий физической культурой и спортом в муниципальных образованиях</t>
  </si>
  <si>
    <t>Основное мероприятие «Развитие инфраструктуры физической культуры, массового спорта и поддержка спорта высших достижений»</t>
  </si>
  <si>
    <t>Укрепление материально-технической базы учреждения за счет денежных средств (благотворительное пожертвование) ООО "Газпром трансгаз Томск"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</si>
  <si>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</si>
  <si>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Основное мероприятие «Капитальные вложения в объекты муниципальной  собственности»</t>
  </si>
  <si>
    <t>Строительство спортивного корпуса с плавательным бассейном 25 х11 и детской ванной 10х6 в кв.367</t>
  </si>
  <si>
    <t>Корректировка ПСД спортивного корпуса с плавательным бассейном, изменение схемы оборотного водоснабжения, корректировка раздела ЭМ</t>
  </si>
  <si>
    <t>Строительство ФОК с универсальным игровым залом в г. Свободном, в части разработки ПСД</t>
  </si>
  <si>
    <t>Капитальные вложения в объекты муниципальной  собственности в части погашения кредиторской задолженности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</si>
  <si>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</si>
  <si>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</si>
  <si>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Основное мероприятие «Расходы на обеспечение  функций исполнительных органов в сфере физической культуры и спорта</t>
  </si>
  <si>
    <t xml:space="preserve">Обеспечение деятельности органов местного самоуправления  </t>
  </si>
  <si>
    <t>Основное мероприятие «Расходы на обеспечение  деятельности (оказание услуг) автономных учреждений</t>
  </si>
  <si>
    <t xml:space="preserve">Обеспечение деятельности  муниципального автономного учреждения  </t>
  </si>
  <si>
    <t>Выравнивание обеспеченности муниципальных образований по реализации ими отдельных расходных обязательств</t>
  </si>
  <si>
    <t>Приобретение, установка хоккейной коробки пер. Зеленый, 7</t>
  </si>
  <si>
    <t>Основное мероприятие «Капитальный ремонт спортивных объектов муниципальной собственности»</t>
  </si>
  <si>
    <t>Основное мероприятие «Адаптация спортивных объектов с учетом нужд и потребностей инвалидов»</t>
  </si>
  <si>
    <t>Мероприятия государственной программы РФ «Доступная среда» на 2011-2020 годы</t>
  </si>
  <si>
    <t>Основное мероприятие «Подготовка проектно-сметной документации физкультурно- оздоровительного комплекса на площади им. С.Лазо»</t>
  </si>
  <si>
    <t>Подготовка проектно-сметной документации физкультурно- оздоровительного комплекса на площади им. С.Лазо</t>
  </si>
  <si>
    <t>Основное мероприятие «Адресная финансовая поддержка спортивных организаций, осуществляющих подготовку спортивного резерва для сборных команд Российской Федерации»»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</si>
  <si>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</si>
  <si>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Основное мероприятие «Региональный проект «Спорт – норма жизни»</t>
  </si>
  <si>
    <t>Приобретение спортивного оборудования и инвентаря для проведения организаций спортивной подготовки в нормативное состояние</t>
  </si>
  <si>
    <t>1.1</t>
  </si>
  <si>
    <t>1.4</t>
  </si>
  <si>
    <t>2.2</t>
  </si>
  <si>
    <t>2.3</t>
  </si>
  <si>
    <t>3.1</t>
  </si>
  <si>
    <t>3.2</t>
  </si>
  <si>
    <t>3.3</t>
  </si>
  <si>
    <t>3.4</t>
  </si>
  <si>
    <t>3.5</t>
  </si>
  <si>
    <t>3.6</t>
  </si>
  <si>
    <t>4.1</t>
  </si>
  <si>
    <t>5.1</t>
  </si>
  <si>
    <t>5.2</t>
  </si>
  <si>
    <t>5.3</t>
  </si>
  <si>
    <t>6</t>
  </si>
  <si>
    <t>6.1</t>
  </si>
  <si>
    <t>7.1</t>
  </si>
  <si>
    <t>8</t>
  </si>
  <si>
    <t>8.1</t>
  </si>
  <si>
    <t>9</t>
  </si>
  <si>
    <t>9.1</t>
  </si>
  <si>
    <t>10</t>
  </si>
  <si>
    <t>10.1</t>
  </si>
  <si>
    <t>10.2</t>
  </si>
  <si>
    <t xml:space="preserve">Приложение № 3 </t>
  </si>
  <si>
    <t>11</t>
  </si>
  <si>
    <t>11.1</t>
  </si>
  <si>
    <t>Основное мероприятие «Подготовка к проектно-сметной документации на объекте "Комплексная спортивная площадка"</t>
  </si>
  <si>
    <t>Подготовка к проектно-сметной документации на объекте "Комплексная спортивная площадка</t>
  </si>
  <si>
    <t>5.4</t>
  </si>
  <si>
    <t>Демонтаж стортзала по ул. Загородняя</t>
  </si>
  <si>
    <t>№ п/п</t>
  </si>
  <si>
    <t xml:space="preserve">Наименование муниципальной программы, основного мероприятия, мероприятия </t>
  </si>
  <si>
    <t>Координатор программы, участники программы</t>
  </si>
  <si>
    <t>Код бюджетной классификации</t>
  </si>
  <si>
    <t>ГРБС</t>
  </si>
  <si>
    <t>РзПР</t>
  </si>
  <si>
    <t>ЦСР</t>
  </si>
  <si>
    <t>ВР</t>
  </si>
  <si>
    <t>018, 015, 003</t>
  </si>
  <si>
    <t>МАУ «ЦСП»</t>
  </si>
  <si>
    <t>-</t>
  </si>
  <si>
    <t>1102, 1101</t>
  </si>
  <si>
    <t>Управление образования города</t>
  </si>
  <si>
    <t>МАУ «ЦСП»,</t>
  </si>
  <si>
    <t>6200100001, 6200102100</t>
  </si>
  <si>
    <t>Управление образования города Свободного</t>
  </si>
  <si>
    <t>62001S7460</t>
  </si>
  <si>
    <t>62002S7460</t>
  </si>
  <si>
    <t>62003L0950</t>
  </si>
  <si>
    <t>62003S7110</t>
  </si>
  <si>
    <t xml:space="preserve">Корректировка ПСД спортивного корпуса с плавательным бассейном, изменение схемы оборотного водоснабжения, корректировка раздела ЭМ </t>
  </si>
  <si>
    <t>6200302160, 6200300010</t>
  </si>
  <si>
    <t>МКУ «Стройсервис»</t>
  </si>
  <si>
    <t>Отдел ФК и С</t>
  </si>
  <si>
    <t>121,122,244, 851,852</t>
  </si>
  <si>
    <t>121,129,244, 851,852,853</t>
  </si>
  <si>
    <t xml:space="preserve">МАУ «ЦСП», </t>
  </si>
  <si>
    <t>621, 622</t>
  </si>
  <si>
    <t>6200500520, 6200501002</t>
  </si>
  <si>
    <t>62005S7710</t>
  </si>
  <si>
    <t>МАУ СШ №1,</t>
  </si>
  <si>
    <t>Демонтаж спортзала по ул.Загородняя</t>
  </si>
  <si>
    <t>62008S7460, 6200607170</t>
  </si>
  <si>
    <t>62009L0270</t>
  </si>
  <si>
    <t>Основное мероприятие «Адресная финансовая поддержка спортивных организаций, осуществляющих подготовку спортивного резерва для сборных команд Российской Федерации»</t>
  </si>
  <si>
    <t>Основное мероприятие «Региональный проект «Спорт – норма жизни»*</t>
  </si>
  <si>
    <t>620Р550810</t>
  </si>
  <si>
    <t>620Р552290</t>
  </si>
  <si>
    <t>МАУ СШ №1</t>
  </si>
  <si>
    <t>1101, 1102</t>
  </si>
  <si>
    <t>Ресурсное обеспечение реализации муниципальной программы за счет средств бюджета города Свободного</t>
  </si>
  <si>
    <t>1.</t>
  </si>
  <si>
    <t>2</t>
  </si>
  <si>
    <t>5</t>
  </si>
  <si>
    <t>7</t>
  </si>
  <si>
    <t>018</t>
  </si>
  <si>
    <t>003</t>
  </si>
  <si>
    <t>МАУ «ЦСП», СШ №1, СШ №2 им. О.В.Качева</t>
  </si>
  <si>
    <t>6200006, 6200009</t>
  </si>
  <si>
    <t>1.1.1</t>
  </si>
  <si>
    <t>Развитие здорового образа жизни</t>
  </si>
  <si>
    <t>6200600001, 6200602110, 6200401001, 6200400510</t>
  </si>
  <si>
    <t>5.5</t>
  </si>
  <si>
    <t>Благоустройство общественно-спортивной зоны на ул. Загородная г. Свободного</t>
  </si>
  <si>
    <t>0702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</si>
  <si>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</si>
  <si>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5.6</t>
  </si>
  <si>
    <t>5.7</t>
  </si>
  <si>
    <t>Строительство спального корпуса лагеря «Спортивный» по ул. Бузулинское шоссе, 60</t>
  </si>
  <si>
    <t>3.9</t>
  </si>
  <si>
    <t>3.10</t>
  </si>
  <si>
    <t>Строительство ФОК с универсальным залом 42*24 по адресу г. Свободном, ул.Орджоникидзе д. 51, подготовка ПСД,комплексные инженерные изыскания, госэкспертиза</t>
  </si>
  <si>
    <t>3.11</t>
  </si>
  <si>
    <t>Реконструкция стадиона "Локомотив", комплексных спортивнах площадок в кв. № 367 в г. Свободном Амурской области</t>
  </si>
  <si>
    <t>3.12</t>
  </si>
  <si>
    <t>Строительство спортивного зала мкр. Суражевка, подготовка ПСД,комплексные инженерные изыскания, госэкспертиза</t>
  </si>
  <si>
    <t>Расходы на оплату исполнительных документов по взысканию денежных средств, пеней, штрафов</t>
  </si>
  <si>
    <t>Реконструкция стадиона "Локомотив", комплексных спортивных площадок в кв. № 367 в г. Свободном Амурской области</t>
  </si>
  <si>
    <t>3.13</t>
  </si>
  <si>
    <t>МКУ "Стройсервис"</t>
  </si>
  <si>
    <t>015</t>
  </si>
  <si>
    <t>Благоустройство  лыжероллерной трассы на территории Свободненской лыжной базы</t>
  </si>
  <si>
    <t>5.8</t>
  </si>
  <si>
    <t>Текущий ремонт лыжероллерной трассы на территории Свободненской лыжной базы</t>
  </si>
  <si>
    <t>2.4</t>
  </si>
  <si>
    <t>Совершенствование материально-технической базы для занятий физической культурой и спортом</t>
  </si>
  <si>
    <t>МАУ «ЦСП», МКУ «Стройсервис»</t>
  </si>
  <si>
    <t>Разработка проектно-сметной документации по объекту: "Строительство физкультурно-оздоровительного комплекса , г. Свободный Амурской области"</t>
  </si>
  <si>
    <t>5.9</t>
  </si>
  <si>
    <t>Ремонт учреждений физкультуры и спорта</t>
  </si>
  <si>
    <t>2.5</t>
  </si>
  <si>
    <t>Закупка и монтаж оборудования для создания "умных" спортивных площадок</t>
  </si>
  <si>
    <t>62002L7530</t>
  </si>
  <si>
    <t>018, 003</t>
  </si>
  <si>
    <t>018, 015</t>
  </si>
  <si>
    <t>МАУ «ЦСП», СШ №1, МОАУ СШО № 11</t>
  </si>
  <si>
    <t>5.10</t>
  </si>
  <si>
    <t>Обеспечение охраны и поддержания правопорядка в учреждениях физкультуры и спорта</t>
  </si>
  <si>
    <t xml:space="preserve">2028 год </t>
  </si>
  <si>
    <t>2029 год</t>
  </si>
  <si>
    <t>2030 год</t>
  </si>
  <si>
    <t xml:space="preserve">2026 год </t>
  </si>
  <si>
    <t>2027 год</t>
  </si>
  <si>
    <t>1101, 1102,1103</t>
  </si>
  <si>
    <t>1102, 1101,1103</t>
  </si>
  <si>
    <t>1101,1102,1103</t>
  </si>
  <si>
    <t>3</t>
  </si>
  <si>
    <t>МАУ ДО СШ №2 им. О.В.Качева</t>
  </si>
  <si>
    <t>МАУ ДО СШ №1</t>
  </si>
  <si>
    <t xml:space="preserve">к муниципальной программе </t>
  </si>
  <si>
    <t xml:space="preserve">«Развитие физической культуры  </t>
  </si>
  <si>
    <t>и спорта в городе Свободном»</t>
  </si>
  <si>
    <t>местный бюджет</t>
  </si>
  <si>
    <r>
      <t xml:space="preserve"> </t>
    </r>
    <r>
      <rPr>
        <sz val="10"/>
        <rFont val="Times New Roman"/>
        <family val="1"/>
        <charset val="204"/>
      </rPr>
      <t>Основное мероприятие «Организация и проведение городских и областных спортивных и физкультурных  мероприятий на территории города и области»</t>
    </r>
  </si>
  <si>
    <r>
      <t>Государственная поддержка спортивных организаций, осуществляющих подготовку спортивного резерва для сборных команд Российской</t>
    </r>
    <r>
      <rPr>
        <sz val="1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Федерации</t>
    </r>
  </si>
  <si>
    <t>Расходы (тыс. руб.) по годам</t>
  </si>
  <si>
    <t>Основное мероприятие «Организация и проведение городских и областных спортивных и физкультурных мероприятий на территории города и области»</t>
  </si>
  <si>
    <t>Организация и проведение физкультурных, физкультурно – оздоровительных мероприятий</t>
  </si>
  <si>
    <t>СШ №1, МАУ «ЦСП», МОАУ СШО № 11</t>
  </si>
  <si>
    <t>Основное мероприятие «Капитальные вложения в объекты муниципальной собственности»</t>
  </si>
  <si>
    <t>Капитальные вложения в объекты муниципальной собственности в части погашения кредиторской задолженности</t>
  </si>
  <si>
    <t>Основное мероприятие «Расходы на обеспечение функций исполнительных органов в сфере физической культуры и спорта</t>
  </si>
  <si>
    <t>Обеспечение деятельности органов местного самоуправления в сфере физической культуры и спорта</t>
  </si>
  <si>
    <t>Основное мероприятие «Расходы на обеспечение деятельности (оказание услуг) автономных учреждений</t>
  </si>
  <si>
    <t xml:space="preserve">Обеспечение деятельности муниципального автономного учреждения </t>
  </si>
  <si>
    <t>Благоустройство лыжероллерной трассы на территории Свободненской лыжной базы</t>
  </si>
  <si>
    <t>СШ №1, СШ №2 им. О.В.Качева</t>
  </si>
  <si>
    <t xml:space="preserve">Отдел ФК и спорта, МАУ «ЦСП», СШ №1, СШ №2 им. О.В.Качева, МКУ «Стройсервис» </t>
  </si>
  <si>
    <t>МАУ СШ №1, МОАУ СШО № 11</t>
  </si>
  <si>
    <t>Приложение № 2 
к муниципальной программе
 «Развитие физической культуры и
спорта в городе Свободном»</t>
  </si>
  <si>
    <t>Наименование программы, основного мероприятия, мероприятия</t>
  </si>
  <si>
    <t>Срок реализации</t>
  </si>
  <si>
    <t>Координатор программы, участники муниципальной программы</t>
  </si>
  <si>
    <t>Наименование показателя, единица измерения</t>
  </si>
  <si>
    <t>Значение планового показателя по годам реализации</t>
  </si>
  <si>
    <t>Отношение к базисному году, %</t>
  </si>
  <si>
    <t>начало</t>
  </si>
  <si>
    <t>завершение</t>
  </si>
  <si>
    <t>Муниципальная программа "Развитие физической культуры и спорта в городе Свободном"</t>
  </si>
  <si>
    <t>Отдел физкультуры и спорта администрации г. Свободного (далее - Отдел ФК и С), муниципальное автономное учреждение "Центр спортивной подготовки г. Свободного" (далее - МАУ "ЦСП")</t>
  </si>
  <si>
    <t>Доля населения города, систематически занимающегося физической культурой и спортом, %</t>
  </si>
  <si>
    <t>Доля граждан города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города - до 11% к 2030году</t>
  </si>
  <si>
    <t>В 7,3 раза</t>
  </si>
  <si>
    <t>Увеличение помещений для занятий спортом (ед.)</t>
  </si>
  <si>
    <t>В 3,0 раза</t>
  </si>
  <si>
    <t>Основное мероприятие "Организация и проведение городских и областных спортивных и физкультурных мероприятий на территории города и области"</t>
  </si>
  <si>
    <t>2015 г.</t>
  </si>
  <si>
    <t>2030 г.</t>
  </si>
  <si>
    <t>Отдел ФК и С, МАУ "ЦСП"</t>
  </si>
  <si>
    <t>1.1.</t>
  </si>
  <si>
    <t>Организация и проведение физкультурных, физкультурно-оздоровительных мероприятий</t>
  </si>
  <si>
    <t>Количество физкультурных и спортивных мероприятий, ед.</t>
  </si>
  <si>
    <t>Количество участников спортивно-массовых и физкультурных мероприятий, чел.</t>
  </si>
  <si>
    <t>1.1.1.</t>
  </si>
  <si>
    <t>2020 г.</t>
  </si>
  <si>
    <t>МАУ "ЦСП", СШ N 1, СШ N 2 им. О.В.Качева</t>
  </si>
  <si>
    <t>1.2.</t>
  </si>
  <si>
    <t>Проведение всероссийских массовых спортивных соревнований</t>
  </si>
  <si>
    <t>Количество участников массовых спортивных акций, чел.</t>
  </si>
  <si>
    <t>1.3.</t>
  </si>
  <si>
    <t>Содействие участию членов сборных команд города в спортивных мероприятиях регионального, межрегионального, всероссийского, международного уровней</t>
  </si>
  <si>
    <t>Количество мероприятий, ед.</t>
  </si>
  <si>
    <t>Количество участников мероприятий, чел.</t>
  </si>
  <si>
    <t>1.4.</t>
  </si>
  <si>
    <t>Количество инвентаря, шт.</t>
  </si>
  <si>
    <t>2.</t>
  </si>
  <si>
    <t>Основное мероприятие "Развитие инфраструктуры физической культуры, массового спорта и поддержка спорта высших достижений"</t>
  </si>
  <si>
    <t>2.1.</t>
  </si>
  <si>
    <t>Оснащение спортсменов и членов сборных команд города для участия в соревнованиях различного уровня (совершенствование материально-технической базы)</t>
  </si>
  <si>
    <t>Обеспеченность спортивными сооружениями населения города, в том числе, ед.:</t>
  </si>
  <si>
    <t>стадионы с трибунами</t>
  </si>
  <si>
    <t>спортивными залами, ед.</t>
  </si>
  <si>
    <t>плоскостными сооружениями, ед.</t>
  </si>
  <si>
    <t>плавательными бассейнами, ед.</t>
  </si>
  <si>
    <t>Другие спортивные сооружения</t>
  </si>
  <si>
    <t>2.3.</t>
  </si>
  <si>
    <t>2022 г.</t>
  </si>
  <si>
    <t>МАУ СШ N 1</t>
  </si>
  <si>
    <t>Количество организаций, получающих субсидию, ед.</t>
  </si>
  <si>
    <t>2.4.</t>
  </si>
  <si>
    <t>2021 г.</t>
  </si>
  <si>
    <t>МАУ СШ N 1, МАУ "ЦСП"</t>
  </si>
  <si>
    <t>3.</t>
  </si>
  <si>
    <t>Основное мероприятие "Капитальные вложения в объекты муниципальной собственности"</t>
  </si>
  <si>
    <t>МАУ "ЦСП"</t>
  </si>
  <si>
    <t>3.1.</t>
  </si>
  <si>
    <t>Строительство спортивного корпуса с плавательным бассейном 25 x 11 и детской ванной 10 x 6 в кв. 367</t>
  </si>
  <si>
    <t>Количество введенных в эксплуатацию спортивных объектов муниципальной собственности, ед.</t>
  </si>
  <si>
    <t>3.2.</t>
  </si>
  <si>
    <t>2016 г.</t>
  </si>
  <si>
    <t>Количество корректировок, ед.</t>
  </si>
  <si>
    <t>3.3.</t>
  </si>
  <si>
    <t>Строительство ФОК с универсальным игровым залом в г. Свободном в части разработки ПСД</t>
  </si>
  <si>
    <t>3.5.</t>
  </si>
  <si>
    <t>2018 г.</t>
  </si>
  <si>
    <t>2030г.</t>
  </si>
  <si>
    <t>3.6.</t>
  </si>
  <si>
    <t>3.9.</t>
  </si>
  <si>
    <t>Строительство спального корпуса лагеря "Спортивный" по ул. Бузулинское шоссе, 60</t>
  </si>
  <si>
    <t>3.12.</t>
  </si>
  <si>
    <t>Строительство спортивного зала мкр. Суражевка, подготовка ПСД, комплексные инженерные изыскания, госэкспертиза</t>
  </si>
  <si>
    <t>3.13.</t>
  </si>
  <si>
    <t>Разработка проектно-сметной документации по объекту "Строительство физкультурно-оздоровительного комплекса, г. Свободный Амурской области"</t>
  </si>
  <si>
    <t>4.</t>
  </si>
  <si>
    <t>Основное мероприятие "Расходы на обеспечение функций исполнительных органов в сфере физической культуры и спорта"</t>
  </si>
  <si>
    <t>4.1.</t>
  </si>
  <si>
    <t>Средний балл финансового менеджмента, балл</t>
  </si>
  <si>
    <t>&lt;= 3 комплексной оценки</t>
  </si>
  <si>
    <t>5.</t>
  </si>
  <si>
    <t>Основное мероприятие "Расходы на обеспечение деятельности (оказание услуг) автономных учреждений"</t>
  </si>
  <si>
    <t>5.1.</t>
  </si>
  <si>
    <t>Обеспечение деятельности муниципального автономного учреждения "Центр спортивной подготовки" города Свободного, СШ N 1, СШ N 2 им. О.В.Качева</t>
  </si>
  <si>
    <t>Исполнение муниципального задания, %</t>
  </si>
  <si>
    <t>98.81</t>
  </si>
  <si>
    <t>5.2.</t>
  </si>
  <si>
    <t>5.3.</t>
  </si>
  <si>
    <t>Приобретение, установка хоккейной коробки, пер. Зеленый, 7</t>
  </si>
  <si>
    <t>СШ N 1</t>
  </si>
  <si>
    <t>Исполнение субсидии на иные цели, %</t>
  </si>
  <si>
    <t>5.4.</t>
  </si>
  <si>
    <t>Демонтаж спортзала по ул. Загородней</t>
  </si>
  <si>
    <t>5.5.</t>
  </si>
  <si>
    <t>Благоустройство общественно-спортивной зоны на ул. Загородной г. Свободного</t>
  </si>
  <si>
    <t>Благоустройство общественно-спортивной зоны, ед.</t>
  </si>
  <si>
    <t>5.6.</t>
  </si>
  <si>
    <t>Благоустройство лыжероллерной трассы на территории Свободненской лыжной базы, ед.</t>
  </si>
  <si>
    <t>6.</t>
  </si>
  <si>
    <t>Основное мероприятие "Капитальный ремонт спортивных объектов муниципальной собственности"</t>
  </si>
  <si>
    <t>6.1.</t>
  </si>
  <si>
    <t>Ремонт спортивной площадки</t>
  </si>
  <si>
    <t>7.</t>
  </si>
  <si>
    <t>Основное мероприятие "Адаптация спортивных объектов с учетом нужд и потребностей инвалидов"</t>
  </si>
  <si>
    <t>7.1.</t>
  </si>
  <si>
    <t>Мероприятия государственной программы РФ "Доступная среда" на 2011 - 2020 годы</t>
  </si>
  <si>
    <t>Оборудование пандусного съезда на стадионе "Локомотив"</t>
  </si>
  <si>
    <t>8.</t>
  </si>
  <si>
    <t>Основное мероприятие "Подготовка проектно-сметной документации физкультурно-оздоровительного комплекса на площади им. С.Лазо"</t>
  </si>
  <si>
    <t>2017 г.</t>
  </si>
  <si>
    <t>2019 г.</t>
  </si>
  <si>
    <t>8.1.</t>
  </si>
  <si>
    <t>Подготовка проектно-сметной документации физкультурно-оздоровительного комплекса на площади им. С.Лазо</t>
  </si>
  <si>
    <t>9.</t>
  </si>
  <si>
    <t>Основное мероприятие "Адресная финансовая поддержка спортивных организаций, осуществляющих подготовку спортивного резерва для сборных команд Российской Федерации"</t>
  </si>
  <si>
    <t>СШ N 1, СШ N 2 им. О.В.Качева</t>
  </si>
  <si>
    <t>9.1.</t>
  </si>
  <si>
    <t>Количество спортсменов, проходящих спортивную подготовку по программам по спортивной подготовке в соответствии с ФССП, чел.</t>
  </si>
  <si>
    <t>10.</t>
  </si>
  <si>
    <t>Основное мероприятие "Региональный проект "Спорт - норма жизни" &lt;*&gt;</t>
  </si>
  <si>
    <t>10.1.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</si>
  <si>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</si>
  <si>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2025 г.</t>
  </si>
  <si>
    <t>10.2.</t>
  </si>
  <si>
    <t>СШ N 2 им. О.В.Качева</t>
  </si>
  <si>
    <t>11.</t>
  </si>
  <si>
    <t>Основное мероприятие "Подготовка к проектно-сметной документации на объекте "Комплексная спортивная площадка"</t>
  </si>
  <si>
    <t>11.1.</t>
  </si>
  <si>
    <t>Подготовка к проектно-сметной документации на объекте "Комплексная спортивная площадка"</t>
  </si>
  <si>
    <t>Базисный год
 - 2013 год</t>
  </si>
  <si>
    <t>Отдел ФКиС, МАУ "ЦСП", СШ №1, СШ №2 им. О.В.Качева</t>
  </si>
  <si>
    <t>в 6.7 раз</t>
  </si>
  <si>
    <t>Количество разработанных ПСД на спортельство объектов муниципальной собственности, ед.</t>
  </si>
  <si>
    <t>СИСТЕМА ОСНОВНЫХ МЕРОПРИЯТИЙ И ПЛАНОВЫХ ПОКАЗАТЕЛЕЙ РЕАЛИЗАЦИИ МУНИЦИПАЛЬНОЙ ПРОГРАММЫ</t>
  </si>
  <si>
    <t>Ресурсное обеспечение реализации мероприятий муниципальной программы из различных источников финансирования</t>
  </si>
  <si>
    <r>
      <t xml:space="preserve">Государственная поддержка спортивных организаций, </t>
    </r>
    <r>
      <rPr>
        <sz val="11"/>
        <rFont val="Times New Roman"/>
        <family val="1"/>
        <charset val="204"/>
      </rPr>
      <t>осуществляющих подготовку спортивного резерва для сборных команд Российской Федерации</t>
    </r>
  </si>
  <si>
    <t>Приложение № 1 
к муниципальной программе
 «Развитие физической культуры и
спорта в городе Свободном»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</si>
</sst>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2" fontId="2" fillId="0" borderId="0" xfId="0" applyNumberFormat="1" applyFont="1"/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2" borderId="0" xfId="0" applyFont="1" applyFill="1"/>
    <xf numFmtId="0" fontId="6" fillId="0" borderId="0" xfId="0" applyFont="1"/>
    <xf numFmtId="0" fontId="6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8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9" fillId="0" borderId="0" xfId="0" applyFont="1"/>
    <xf numFmtId="0" fontId="10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0" fillId="3" borderId="0" xfId="0" applyFill="1"/>
    <xf numFmtId="0" fontId="2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2" borderId="0" xfId="0" applyFont="1" applyFill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6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7BBE1C843625642A5FF188AE9434C0ED4A05364015E22A9FE704ECD5D80E0A96E5F33973F96862C45D689674532CE55C8E8C580F3AA827DFt9lC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T64"/>
  <sheetViews>
    <sheetView topLeftCell="A40" workbookViewId="0">
      <selection activeCell="W45" sqref="W45"/>
    </sheetView>
  </sheetViews>
  <sheetFormatPr defaultRowHeight="15" x14ac:dyDescent="0.25"/>
  <cols>
    <col min="1" max="1" width="9.140625" style="35"/>
    <col min="2" max="2" width="28" customWidth="1"/>
    <col min="3" max="4" width="8.5703125" style="35" customWidth="1"/>
    <col min="5" max="5" width="17.5703125" customWidth="1"/>
    <col min="6" max="6" width="39.140625" customWidth="1"/>
    <col min="7" max="7" width="10.140625" style="35" customWidth="1"/>
    <col min="8" max="9" width="7.28515625" style="35" customWidth="1"/>
    <col min="10" max="15" width="6.140625" style="35" customWidth="1"/>
    <col min="16" max="23" width="7.5703125" style="35" customWidth="1"/>
    <col min="24" max="24" width="12.85546875" style="35" customWidth="1"/>
  </cols>
  <sheetData>
    <row r="1" spans="1:24" s="3" customFormat="1" ht="15.75" x14ac:dyDescent="0.25">
      <c r="A1" s="33"/>
      <c r="C1" s="33"/>
      <c r="D1" s="33"/>
      <c r="G1" s="33"/>
      <c r="H1" s="32"/>
      <c r="I1" s="33"/>
      <c r="J1" s="33"/>
      <c r="K1" s="33"/>
      <c r="L1" s="33"/>
      <c r="M1" s="33"/>
      <c r="N1" s="32"/>
      <c r="O1" s="34"/>
      <c r="P1" s="34"/>
      <c r="Q1" s="34"/>
      <c r="R1" s="34"/>
      <c r="S1" s="76" t="s">
        <v>334</v>
      </c>
      <c r="T1" s="76"/>
      <c r="U1" s="76"/>
      <c r="V1" s="76"/>
      <c r="W1" s="76"/>
      <c r="X1" s="76"/>
    </row>
    <row r="2" spans="1:24" s="3" customFormat="1" ht="15.75" x14ac:dyDescent="0.25">
      <c r="A2" s="33"/>
      <c r="C2" s="33"/>
      <c r="D2" s="33"/>
      <c r="G2" s="33"/>
      <c r="H2" s="32"/>
      <c r="I2" s="33"/>
      <c r="J2" s="33"/>
      <c r="K2" s="33"/>
      <c r="L2" s="33"/>
      <c r="M2" s="33"/>
      <c r="N2" s="32"/>
      <c r="O2" s="34"/>
      <c r="P2" s="34"/>
      <c r="Q2" s="34"/>
      <c r="R2" s="34"/>
      <c r="S2" s="76"/>
      <c r="T2" s="76"/>
      <c r="U2" s="76"/>
      <c r="V2" s="76"/>
      <c r="W2" s="76"/>
      <c r="X2" s="76"/>
    </row>
    <row r="3" spans="1:24" s="3" customFormat="1" ht="15.75" x14ac:dyDescent="0.25">
      <c r="A3" s="33"/>
      <c r="C3" s="33"/>
      <c r="D3" s="33"/>
      <c r="G3" s="33"/>
      <c r="H3" s="32"/>
      <c r="I3" s="33"/>
      <c r="J3" s="33"/>
      <c r="K3" s="33"/>
      <c r="L3" s="33"/>
      <c r="M3" s="33"/>
      <c r="N3" s="32"/>
      <c r="O3" s="34"/>
      <c r="P3" s="34"/>
      <c r="Q3" s="34"/>
      <c r="R3" s="34"/>
      <c r="S3" s="76"/>
      <c r="T3" s="76"/>
      <c r="U3" s="76"/>
      <c r="V3" s="76"/>
      <c r="W3" s="76"/>
      <c r="X3" s="76"/>
    </row>
    <row r="4" spans="1:24" s="3" customFormat="1" ht="15.75" x14ac:dyDescent="0.25">
      <c r="A4" s="33"/>
      <c r="C4" s="33"/>
      <c r="D4" s="33"/>
      <c r="G4" s="33"/>
      <c r="H4" s="32"/>
      <c r="I4" s="33"/>
      <c r="J4" s="33"/>
      <c r="K4" s="33"/>
      <c r="L4" s="33"/>
      <c r="M4" s="33"/>
      <c r="N4" s="32"/>
      <c r="O4" s="34"/>
      <c r="P4" s="34"/>
      <c r="Q4" s="34"/>
      <c r="R4" s="34"/>
      <c r="S4" s="76"/>
      <c r="T4" s="76"/>
      <c r="U4" s="76"/>
      <c r="V4" s="76"/>
      <c r="W4" s="76"/>
      <c r="X4" s="76"/>
    </row>
    <row r="5" spans="1:24" s="3" customFormat="1" x14ac:dyDescent="0.25">
      <c r="A5" s="33"/>
      <c r="C5" s="33"/>
      <c r="D5" s="33"/>
      <c r="G5" s="33"/>
      <c r="H5" s="32"/>
      <c r="I5" s="33"/>
      <c r="J5" s="33"/>
      <c r="K5" s="33"/>
      <c r="L5" s="33"/>
      <c r="M5" s="33"/>
      <c r="N5" s="32"/>
      <c r="O5" s="33"/>
      <c r="P5" s="33"/>
      <c r="Q5" s="33"/>
      <c r="R5" s="33"/>
      <c r="S5" s="76"/>
      <c r="T5" s="76"/>
      <c r="U5" s="76"/>
      <c r="V5" s="76"/>
      <c r="W5" s="76"/>
      <c r="X5" s="76"/>
    </row>
    <row r="7" spans="1:24" ht="18.75" x14ac:dyDescent="0.3">
      <c r="A7" s="77" t="s">
        <v>331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</row>
    <row r="9" spans="1:24" ht="75" customHeight="1" x14ac:dyDescent="0.25">
      <c r="A9" s="74" t="s">
        <v>80</v>
      </c>
      <c r="B9" s="82" t="s">
        <v>200</v>
      </c>
      <c r="C9" s="74" t="s">
        <v>201</v>
      </c>
      <c r="D9" s="74"/>
      <c r="E9" s="82" t="s">
        <v>202</v>
      </c>
      <c r="F9" s="82" t="s">
        <v>203</v>
      </c>
      <c r="G9" s="82" t="s">
        <v>327</v>
      </c>
      <c r="H9" s="74" t="s">
        <v>204</v>
      </c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82" t="s">
        <v>205</v>
      </c>
    </row>
    <row r="10" spans="1:24" ht="66" customHeight="1" x14ac:dyDescent="0.25">
      <c r="A10" s="74"/>
      <c r="B10" s="84"/>
      <c r="C10" s="36" t="s">
        <v>206</v>
      </c>
      <c r="D10" s="36" t="s">
        <v>207</v>
      </c>
      <c r="E10" s="84"/>
      <c r="F10" s="84"/>
      <c r="G10" s="84"/>
      <c r="H10" s="30">
        <v>2015</v>
      </c>
      <c r="I10" s="30">
        <v>2016</v>
      </c>
      <c r="J10" s="30">
        <v>2017</v>
      </c>
      <c r="K10" s="30">
        <v>2018</v>
      </c>
      <c r="L10" s="30">
        <v>2019</v>
      </c>
      <c r="M10" s="30">
        <v>2020</v>
      </c>
      <c r="N10" s="30">
        <v>2021</v>
      </c>
      <c r="O10" s="30">
        <v>2022</v>
      </c>
      <c r="P10" s="30">
        <v>2023</v>
      </c>
      <c r="Q10" s="30">
        <v>2024</v>
      </c>
      <c r="R10" s="30">
        <v>2025</v>
      </c>
      <c r="S10" s="30">
        <v>2026</v>
      </c>
      <c r="T10" s="30">
        <v>2027</v>
      </c>
      <c r="U10" s="30">
        <v>2028</v>
      </c>
      <c r="V10" s="30">
        <v>2029</v>
      </c>
      <c r="W10" s="30">
        <v>2030</v>
      </c>
      <c r="X10" s="84"/>
    </row>
    <row r="11" spans="1:24" x14ac:dyDescent="0.25">
      <c r="A11" s="30">
        <v>1</v>
      </c>
      <c r="B11" s="30">
        <v>2</v>
      </c>
      <c r="C11" s="30">
        <v>3</v>
      </c>
      <c r="D11" s="30">
        <v>4</v>
      </c>
      <c r="E11" s="30">
        <v>5</v>
      </c>
      <c r="F11" s="30">
        <v>6</v>
      </c>
      <c r="G11" s="30">
        <v>7</v>
      </c>
      <c r="H11" s="30">
        <v>8</v>
      </c>
      <c r="I11" s="30">
        <v>9</v>
      </c>
      <c r="J11" s="30">
        <v>10</v>
      </c>
      <c r="K11" s="30">
        <v>11</v>
      </c>
      <c r="L11" s="30">
        <v>12</v>
      </c>
      <c r="M11" s="30">
        <v>13</v>
      </c>
      <c r="N11" s="30">
        <v>14</v>
      </c>
      <c r="O11" s="30">
        <v>15</v>
      </c>
      <c r="P11" s="30">
        <v>16</v>
      </c>
      <c r="Q11" s="30">
        <v>17</v>
      </c>
      <c r="R11" s="30">
        <v>18</v>
      </c>
      <c r="S11" s="30">
        <v>19</v>
      </c>
      <c r="T11" s="30">
        <v>20</v>
      </c>
      <c r="U11" s="30">
        <v>21</v>
      </c>
      <c r="V11" s="30">
        <v>22</v>
      </c>
      <c r="W11" s="30">
        <v>23</v>
      </c>
      <c r="X11" s="30">
        <v>24</v>
      </c>
    </row>
    <row r="12" spans="1:24" ht="38.25" x14ac:dyDescent="0.25">
      <c r="A12" s="74"/>
      <c r="B12" s="79" t="s">
        <v>208</v>
      </c>
      <c r="C12" s="82" t="s">
        <v>216</v>
      </c>
      <c r="D12" s="82" t="s">
        <v>217</v>
      </c>
      <c r="E12" s="79" t="s">
        <v>209</v>
      </c>
      <c r="F12" s="31" t="s">
        <v>210</v>
      </c>
      <c r="G12" s="7">
        <v>11.1</v>
      </c>
      <c r="H12" s="7">
        <v>17.2</v>
      </c>
      <c r="I12" s="7">
        <v>18.8</v>
      </c>
      <c r="J12" s="7">
        <v>24</v>
      </c>
      <c r="K12" s="7">
        <v>25.4</v>
      </c>
      <c r="L12" s="7">
        <v>26</v>
      </c>
      <c r="M12" s="7">
        <v>30.4</v>
      </c>
      <c r="N12" s="7">
        <v>40</v>
      </c>
      <c r="O12" s="7">
        <v>45.6</v>
      </c>
      <c r="P12" s="7">
        <v>50</v>
      </c>
      <c r="Q12" s="7">
        <v>53</v>
      </c>
      <c r="R12" s="7">
        <v>56.3</v>
      </c>
      <c r="S12" s="7">
        <v>59.3</v>
      </c>
      <c r="T12" s="7">
        <v>63</v>
      </c>
      <c r="U12" s="7">
        <v>66</v>
      </c>
      <c r="V12" s="7">
        <v>68</v>
      </c>
      <c r="W12" s="7">
        <v>70</v>
      </c>
      <c r="X12" s="7">
        <v>630.63</v>
      </c>
    </row>
    <row r="13" spans="1:24" ht="90" x14ac:dyDescent="0.25">
      <c r="A13" s="74"/>
      <c r="B13" s="80"/>
      <c r="C13" s="83"/>
      <c r="D13" s="83"/>
      <c r="E13" s="80"/>
      <c r="F13" s="29" t="s">
        <v>211</v>
      </c>
      <c r="G13" s="7">
        <v>1.5</v>
      </c>
      <c r="H13" s="7">
        <v>1.5</v>
      </c>
      <c r="I13" s="7">
        <v>5</v>
      </c>
      <c r="J13" s="7">
        <v>6</v>
      </c>
      <c r="K13" s="7">
        <v>7</v>
      </c>
      <c r="L13" s="7">
        <v>8</v>
      </c>
      <c r="M13" s="7">
        <v>10</v>
      </c>
      <c r="N13" s="7">
        <v>10.1</v>
      </c>
      <c r="O13" s="7">
        <v>10.3</v>
      </c>
      <c r="P13" s="7">
        <v>10.5</v>
      </c>
      <c r="Q13" s="7">
        <v>10.7</v>
      </c>
      <c r="R13" s="7">
        <v>11</v>
      </c>
      <c r="S13" s="7">
        <v>11</v>
      </c>
      <c r="T13" s="7">
        <v>11</v>
      </c>
      <c r="U13" s="7">
        <v>11</v>
      </c>
      <c r="V13" s="7">
        <v>11</v>
      </c>
      <c r="W13" s="7">
        <v>11</v>
      </c>
      <c r="X13" s="7" t="s">
        <v>212</v>
      </c>
    </row>
    <row r="14" spans="1:24" ht="30" x14ac:dyDescent="0.25">
      <c r="A14" s="74"/>
      <c r="B14" s="81"/>
      <c r="C14" s="84"/>
      <c r="D14" s="84"/>
      <c r="E14" s="81"/>
      <c r="F14" s="29" t="s">
        <v>213</v>
      </c>
      <c r="G14" s="7" t="s">
        <v>90</v>
      </c>
      <c r="H14" s="7" t="s">
        <v>90</v>
      </c>
      <c r="I14" s="7" t="s">
        <v>90</v>
      </c>
      <c r="J14" s="7">
        <v>1</v>
      </c>
      <c r="K14" s="7" t="s">
        <v>90</v>
      </c>
      <c r="L14" s="7" t="s">
        <v>90</v>
      </c>
      <c r="M14" s="7" t="s">
        <v>90</v>
      </c>
      <c r="N14" s="7">
        <v>1</v>
      </c>
      <c r="O14" s="7" t="s">
        <v>90</v>
      </c>
      <c r="P14" s="7" t="s">
        <v>90</v>
      </c>
      <c r="Q14" s="7">
        <v>1</v>
      </c>
      <c r="R14" s="7" t="s">
        <v>90</v>
      </c>
      <c r="S14" s="7" t="s">
        <v>90</v>
      </c>
      <c r="T14" s="7" t="s">
        <v>90</v>
      </c>
      <c r="U14" s="7" t="s">
        <v>90</v>
      </c>
      <c r="V14" s="7" t="s">
        <v>90</v>
      </c>
      <c r="W14" s="7" t="s">
        <v>90</v>
      </c>
      <c r="X14" s="7" t="s">
        <v>214</v>
      </c>
    </row>
    <row r="15" spans="1:24" ht="90" x14ac:dyDescent="0.25">
      <c r="A15" s="7" t="s">
        <v>121</v>
      </c>
      <c r="B15" s="29" t="s">
        <v>215</v>
      </c>
      <c r="C15" s="7" t="s">
        <v>216</v>
      </c>
      <c r="D15" s="7" t="s">
        <v>217</v>
      </c>
      <c r="E15" s="29" t="s">
        <v>218</v>
      </c>
      <c r="F15" s="29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24" ht="15" customHeight="1" x14ac:dyDescent="0.25">
      <c r="A16" s="74" t="s">
        <v>219</v>
      </c>
      <c r="B16" s="82" t="s">
        <v>220</v>
      </c>
      <c r="C16" s="82" t="s">
        <v>216</v>
      </c>
      <c r="D16" s="82" t="s">
        <v>217</v>
      </c>
      <c r="E16" s="82" t="s">
        <v>328</v>
      </c>
      <c r="F16" s="75" t="s">
        <v>221</v>
      </c>
      <c r="G16" s="74">
        <v>88</v>
      </c>
      <c r="H16" s="74">
        <v>88</v>
      </c>
      <c r="I16" s="74">
        <v>88</v>
      </c>
      <c r="J16" s="74">
        <v>92</v>
      </c>
      <c r="K16" s="74">
        <v>170</v>
      </c>
      <c r="L16" s="74">
        <v>172</v>
      </c>
      <c r="M16" s="74">
        <v>163</v>
      </c>
      <c r="N16" s="74">
        <v>164</v>
      </c>
      <c r="O16" s="74">
        <v>170</v>
      </c>
      <c r="P16" s="74">
        <v>172</v>
      </c>
      <c r="Q16" s="74">
        <v>174</v>
      </c>
      <c r="R16" s="74">
        <v>176</v>
      </c>
      <c r="S16" s="74">
        <v>178</v>
      </c>
      <c r="T16" s="74">
        <v>180</v>
      </c>
      <c r="U16" s="74">
        <v>182</v>
      </c>
      <c r="V16" s="74">
        <v>184</v>
      </c>
      <c r="W16" s="74">
        <v>186</v>
      </c>
      <c r="X16" s="74">
        <v>211.4</v>
      </c>
    </row>
    <row r="17" spans="1:24" x14ac:dyDescent="0.25">
      <c r="A17" s="74"/>
      <c r="B17" s="83"/>
      <c r="C17" s="83"/>
      <c r="D17" s="83"/>
      <c r="E17" s="83"/>
      <c r="F17" s="75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</row>
    <row r="18" spans="1:24" ht="45" x14ac:dyDescent="0.25">
      <c r="A18" s="74"/>
      <c r="B18" s="84"/>
      <c r="C18" s="84"/>
      <c r="D18" s="84"/>
      <c r="E18" s="84"/>
      <c r="F18" s="29" t="s">
        <v>222</v>
      </c>
      <c r="G18" s="7">
        <v>9670</v>
      </c>
      <c r="H18" s="7">
        <v>9674</v>
      </c>
      <c r="I18" s="7">
        <v>9000</v>
      </c>
      <c r="J18" s="7">
        <v>9675</v>
      </c>
      <c r="K18" s="7">
        <v>15366</v>
      </c>
      <c r="L18" s="7">
        <v>15366</v>
      </c>
      <c r="M18" s="7">
        <v>15366</v>
      </c>
      <c r="N18" s="7">
        <v>15370</v>
      </c>
      <c r="O18" s="7" t="s">
        <v>90</v>
      </c>
      <c r="P18" s="7" t="s">
        <v>90</v>
      </c>
      <c r="Q18" s="7" t="s">
        <v>90</v>
      </c>
      <c r="R18" s="7" t="s">
        <v>90</v>
      </c>
      <c r="S18" s="7" t="s">
        <v>90</v>
      </c>
      <c r="T18" s="7" t="s">
        <v>90</v>
      </c>
      <c r="U18" s="7" t="s">
        <v>90</v>
      </c>
      <c r="V18" s="7" t="s">
        <v>90</v>
      </c>
      <c r="W18" s="7" t="s">
        <v>90</v>
      </c>
      <c r="X18" s="7">
        <v>100</v>
      </c>
    </row>
    <row r="19" spans="1:24" ht="45" x14ac:dyDescent="0.25">
      <c r="A19" s="7" t="s">
        <v>223</v>
      </c>
      <c r="B19" s="29" t="s">
        <v>130</v>
      </c>
      <c r="C19" s="7" t="s">
        <v>224</v>
      </c>
      <c r="D19" s="7" t="s">
        <v>217</v>
      </c>
      <c r="E19" s="29" t="s">
        <v>225</v>
      </c>
      <c r="F19" s="29" t="s">
        <v>221</v>
      </c>
      <c r="G19" s="7" t="s">
        <v>90</v>
      </c>
      <c r="H19" s="7" t="s">
        <v>90</v>
      </c>
      <c r="I19" s="7" t="s">
        <v>90</v>
      </c>
      <c r="J19" s="7" t="s">
        <v>90</v>
      </c>
      <c r="K19" s="7" t="s">
        <v>90</v>
      </c>
      <c r="L19" s="7" t="s">
        <v>90</v>
      </c>
      <c r="M19" s="7">
        <v>10</v>
      </c>
      <c r="N19" s="7">
        <v>10</v>
      </c>
      <c r="O19" s="7">
        <v>10</v>
      </c>
      <c r="P19" s="7">
        <v>10</v>
      </c>
      <c r="Q19" s="7">
        <v>10</v>
      </c>
      <c r="R19" s="7">
        <v>10</v>
      </c>
      <c r="S19" s="7">
        <v>10</v>
      </c>
      <c r="T19" s="7">
        <v>10</v>
      </c>
      <c r="U19" s="7">
        <v>10</v>
      </c>
      <c r="V19" s="7">
        <v>10</v>
      </c>
      <c r="W19" s="7">
        <v>10</v>
      </c>
      <c r="X19" s="7">
        <v>100</v>
      </c>
    </row>
    <row r="20" spans="1:24" ht="45" x14ac:dyDescent="0.25">
      <c r="A20" s="7" t="s">
        <v>226</v>
      </c>
      <c r="B20" s="29" t="s">
        <v>227</v>
      </c>
      <c r="C20" s="7">
        <v>2015</v>
      </c>
      <c r="D20" s="7">
        <v>2030</v>
      </c>
      <c r="E20" s="29" t="s">
        <v>225</v>
      </c>
      <c r="F20" s="29" t="s">
        <v>228</v>
      </c>
      <c r="G20" s="7">
        <v>2500</v>
      </c>
      <c r="H20" s="7">
        <v>2500</v>
      </c>
      <c r="I20" s="7">
        <v>1500</v>
      </c>
      <c r="J20" s="7">
        <v>2700</v>
      </c>
      <c r="K20" s="7">
        <v>1700</v>
      </c>
      <c r="L20" s="7">
        <v>1800</v>
      </c>
      <c r="M20" s="7">
        <v>2900</v>
      </c>
      <c r="N20" s="7">
        <v>2910</v>
      </c>
      <c r="O20" s="7" t="s">
        <v>90</v>
      </c>
      <c r="P20" s="7" t="s">
        <v>90</v>
      </c>
      <c r="Q20" s="7" t="s">
        <v>90</v>
      </c>
      <c r="R20" s="7" t="s">
        <v>90</v>
      </c>
      <c r="S20" s="7" t="s">
        <v>90</v>
      </c>
      <c r="T20" s="7" t="s">
        <v>90</v>
      </c>
      <c r="U20" s="7" t="s">
        <v>90</v>
      </c>
      <c r="V20" s="7" t="s">
        <v>90</v>
      </c>
      <c r="W20" s="7" t="s">
        <v>90</v>
      </c>
      <c r="X20" s="7">
        <v>100</v>
      </c>
    </row>
    <row r="21" spans="1:24" x14ac:dyDescent="0.25">
      <c r="A21" s="74" t="s">
        <v>229</v>
      </c>
      <c r="B21" s="75" t="s">
        <v>230</v>
      </c>
      <c r="C21" s="74">
        <v>2015</v>
      </c>
      <c r="D21" s="74">
        <v>2030</v>
      </c>
      <c r="E21" s="75" t="s">
        <v>225</v>
      </c>
      <c r="F21" s="75" t="s">
        <v>231</v>
      </c>
      <c r="G21" s="74">
        <v>0</v>
      </c>
      <c r="H21" s="74">
        <v>3</v>
      </c>
      <c r="I21" s="74" t="s">
        <v>90</v>
      </c>
      <c r="J21" s="74">
        <v>4</v>
      </c>
      <c r="K21" s="74" t="s">
        <v>90</v>
      </c>
      <c r="L21" s="74" t="s">
        <v>90</v>
      </c>
      <c r="M21" s="74">
        <v>5</v>
      </c>
      <c r="N21" s="74">
        <v>5</v>
      </c>
      <c r="O21" s="74">
        <v>20</v>
      </c>
      <c r="P21" s="74">
        <v>20</v>
      </c>
      <c r="Q21" s="74">
        <v>20</v>
      </c>
      <c r="R21" s="74">
        <v>20</v>
      </c>
      <c r="S21" s="74">
        <v>20</v>
      </c>
      <c r="T21" s="74">
        <v>20</v>
      </c>
      <c r="U21" s="74">
        <v>20</v>
      </c>
      <c r="V21" s="74">
        <v>20</v>
      </c>
      <c r="W21" s="74">
        <v>20</v>
      </c>
      <c r="X21" s="74" t="s">
        <v>329</v>
      </c>
    </row>
    <row r="22" spans="1:24" x14ac:dyDescent="0.25">
      <c r="A22" s="74"/>
      <c r="B22" s="75"/>
      <c r="C22" s="74"/>
      <c r="D22" s="74"/>
      <c r="E22" s="75"/>
      <c r="F22" s="75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</row>
    <row r="23" spans="1:24" ht="30" x14ac:dyDescent="0.25">
      <c r="A23" s="74"/>
      <c r="B23" s="75"/>
      <c r="C23" s="7"/>
      <c r="D23" s="7"/>
      <c r="E23" s="29"/>
      <c r="F23" s="29" t="s">
        <v>232</v>
      </c>
      <c r="G23" s="7">
        <v>0</v>
      </c>
      <c r="H23" s="7">
        <v>8</v>
      </c>
      <c r="I23" s="7" t="s">
        <v>90</v>
      </c>
      <c r="J23" s="7">
        <v>12</v>
      </c>
      <c r="K23" s="7" t="s">
        <v>90</v>
      </c>
      <c r="L23" s="7" t="s">
        <v>90</v>
      </c>
      <c r="M23" s="7">
        <v>18</v>
      </c>
      <c r="N23" s="7">
        <v>18</v>
      </c>
      <c r="O23" s="7" t="s">
        <v>90</v>
      </c>
      <c r="P23" s="7" t="s">
        <v>90</v>
      </c>
      <c r="Q23" s="7" t="s">
        <v>90</v>
      </c>
      <c r="R23" s="7" t="s">
        <v>90</v>
      </c>
      <c r="S23" s="7" t="s">
        <v>90</v>
      </c>
      <c r="T23" s="7" t="s">
        <v>90</v>
      </c>
      <c r="U23" s="7" t="s">
        <v>90</v>
      </c>
      <c r="V23" s="7" t="s">
        <v>90</v>
      </c>
      <c r="W23" s="7" t="s">
        <v>90</v>
      </c>
      <c r="X23" s="7">
        <v>100</v>
      </c>
    </row>
    <row r="24" spans="1:24" ht="75" x14ac:dyDescent="0.25">
      <c r="A24" s="7" t="s">
        <v>233</v>
      </c>
      <c r="B24" s="29" t="s">
        <v>23</v>
      </c>
      <c r="C24" s="7">
        <v>2016</v>
      </c>
      <c r="D24" s="7">
        <v>2016</v>
      </c>
      <c r="E24" s="29" t="s">
        <v>95</v>
      </c>
      <c r="F24" s="29" t="s">
        <v>234</v>
      </c>
      <c r="G24" s="7" t="s">
        <v>90</v>
      </c>
      <c r="H24" s="7" t="s">
        <v>90</v>
      </c>
      <c r="I24" s="7">
        <v>4</v>
      </c>
      <c r="J24" s="7" t="s">
        <v>90</v>
      </c>
      <c r="K24" s="7" t="s">
        <v>90</v>
      </c>
      <c r="L24" s="7" t="s">
        <v>90</v>
      </c>
      <c r="M24" s="7" t="s">
        <v>90</v>
      </c>
      <c r="N24" s="7" t="s">
        <v>90</v>
      </c>
      <c r="O24" s="7" t="s">
        <v>90</v>
      </c>
      <c r="P24" s="7" t="s">
        <v>90</v>
      </c>
      <c r="Q24" s="7" t="s">
        <v>90</v>
      </c>
      <c r="R24" s="7" t="s">
        <v>90</v>
      </c>
      <c r="S24" s="7" t="s">
        <v>90</v>
      </c>
      <c r="T24" s="7" t="s">
        <v>90</v>
      </c>
      <c r="U24" s="7" t="s">
        <v>90</v>
      </c>
      <c r="V24" s="7" t="s">
        <v>90</v>
      </c>
      <c r="W24" s="7" t="s">
        <v>90</v>
      </c>
      <c r="X24" s="7">
        <v>100</v>
      </c>
    </row>
    <row r="25" spans="1:24" ht="90" x14ac:dyDescent="0.25">
      <c r="A25" s="7" t="s">
        <v>235</v>
      </c>
      <c r="B25" s="29" t="s">
        <v>236</v>
      </c>
      <c r="C25" s="7" t="s">
        <v>216</v>
      </c>
      <c r="D25" s="7" t="s">
        <v>217</v>
      </c>
      <c r="E25" s="29" t="s">
        <v>218</v>
      </c>
      <c r="F25" s="2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spans="1:24" ht="45" x14ac:dyDescent="0.25">
      <c r="A26" s="74" t="s">
        <v>237</v>
      </c>
      <c r="B26" s="82" t="s">
        <v>238</v>
      </c>
      <c r="C26" s="82" t="s">
        <v>216</v>
      </c>
      <c r="D26" s="82" t="s">
        <v>217</v>
      </c>
      <c r="E26" s="82" t="s">
        <v>218</v>
      </c>
      <c r="F26" s="29" t="s">
        <v>239</v>
      </c>
      <c r="G26" s="7">
        <v>110</v>
      </c>
      <c r="H26" s="7">
        <v>111</v>
      </c>
      <c r="I26" s="7">
        <v>111</v>
      </c>
      <c r="J26" s="7">
        <v>112</v>
      </c>
      <c r="K26" s="7">
        <v>112</v>
      </c>
      <c r="L26" s="7">
        <v>112</v>
      </c>
      <c r="M26" s="7">
        <v>112</v>
      </c>
      <c r="N26" s="7">
        <v>113</v>
      </c>
      <c r="O26" s="7">
        <v>113</v>
      </c>
      <c r="P26" s="7">
        <v>113</v>
      </c>
      <c r="Q26" s="7">
        <v>114</v>
      </c>
      <c r="R26" s="7">
        <v>114</v>
      </c>
      <c r="S26" s="7">
        <v>114</v>
      </c>
      <c r="T26" s="7">
        <v>114</v>
      </c>
      <c r="U26" s="7">
        <v>114</v>
      </c>
      <c r="V26" s="7">
        <v>114</v>
      </c>
      <c r="W26" s="7">
        <v>114</v>
      </c>
      <c r="X26" s="7">
        <v>103.6</v>
      </c>
    </row>
    <row r="27" spans="1:24" x14ac:dyDescent="0.25">
      <c r="A27" s="74"/>
      <c r="B27" s="83"/>
      <c r="C27" s="83"/>
      <c r="D27" s="83"/>
      <c r="E27" s="83"/>
      <c r="F27" s="29" t="s">
        <v>240</v>
      </c>
      <c r="G27" s="7">
        <v>2</v>
      </c>
      <c r="H27" s="7">
        <v>2</v>
      </c>
      <c r="I27" s="7">
        <v>2</v>
      </c>
      <c r="J27" s="7">
        <v>2</v>
      </c>
      <c r="K27" s="7">
        <v>2</v>
      </c>
      <c r="L27" s="7">
        <v>2</v>
      </c>
      <c r="M27" s="7">
        <v>2</v>
      </c>
      <c r="N27" s="7">
        <v>2</v>
      </c>
      <c r="O27" s="7">
        <v>2</v>
      </c>
      <c r="P27" s="7">
        <v>2</v>
      </c>
      <c r="Q27" s="7">
        <v>2</v>
      </c>
      <c r="R27" s="7">
        <v>2</v>
      </c>
      <c r="S27" s="7">
        <v>2</v>
      </c>
      <c r="T27" s="7">
        <v>2</v>
      </c>
      <c r="U27" s="7">
        <v>2</v>
      </c>
      <c r="V27" s="7">
        <v>2</v>
      </c>
      <c r="W27" s="7">
        <v>2</v>
      </c>
      <c r="X27" s="7">
        <v>100</v>
      </c>
    </row>
    <row r="28" spans="1:24" x14ac:dyDescent="0.25">
      <c r="A28" s="74"/>
      <c r="B28" s="83"/>
      <c r="C28" s="83"/>
      <c r="D28" s="83"/>
      <c r="E28" s="83"/>
      <c r="F28" s="29" t="s">
        <v>241</v>
      </c>
      <c r="G28" s="7">
        <v>27</v>
      </c>
      <c r="H28" s="7">
        <v>27</v>
      </c>
      <c r="I28" s="7">
        <v>27</v>
      </c>
      <c r="J28" s="7">
        <v>27</v>
      </c>
      <c r="K28" s="7">
        <v>27</v>
      </c>
      <c r="L28" s="7">
        <v>27</v>
      </c>
      <c r="M28" s="7">
        <v>27</v>
      </c>
      <c r="N28" s="7">
        <v>28</v>
      </c>
      <c r="O28" s="7">
        <v>28</v>
      </c>
      <c r="P28" s="7">
        <v>28</v>
      </c>
      <c r="Q28" s="7">
        <v>29</v>
      </c>
      <c r="R28" s="7">
        <v>29</v>
      </c>
      <c r="S28" s="7">
        <v>29</v>
      </c>
      <c r="T28" s="7">
        <v>29</v>
      </c>
      <c r="U28" s="7">
        <v>29</v>
      </c>
      <c r="V28" s="7">
        <v>29</v>
      </c>
      <c r="W28" s="7">
        <v>29</v>
      </c>
      <c r="X28" s="7">
        <v>107.4</v>
      </c>
    </row>
    <row r="29" spans="1:24" x14ac:dyDescent="0.25">
      <c r="A29" s="74"/>
      <c r="B29" s="83"/>
      <c r="C29" s="83"/>
      <c r="D29" s="83"/>
      <c r="E29" s="83"/>
      <c r="F29" s="29" t="s">
        <v>242</v>
      </c>
      <c r="G29" s="7">
        <v>61</v>
      </c>
      <c r="H29" s="7">
        <v>61</v>
      </c>
      <c r="I29" s="7">
        <v>61</v>
      </c>
      <c r="J29" s="7">
        <v>61</v>
      </c>
      <c r="K29" s="7">
        <v>61</v>
      </c>
      <c r="L29" s="7">
        <v>61</v>
      </c>
      <c r="M29" s="7">
        <v>61</v>
      </c>
      <c r="N29" s="7">
        <v>61</v>
      </c>
      <c r="O29" s="7">
        <v>61</v>
      </c>
      <c r="P29" s="7">
        <v>61</v>
      </c>
      <c r="Q29" s="7">
        <v>62</v>
      </c>
      <c r="R29" s="7">
        <v>62</v>
      </c>
      <c r="S29" s="7">
        <v>62</v>
      </c>
      <c r="T29" s="7">
        <v>62</v>
      </c>
      <c r="U29" s="7">
        <v>62</v>
      </c>
      <c r="V29" s="7">
        <v>62</v>
      </c>
      <c r="W29" s="7">
        <v>62</v>
      </c>
      <c r="X29" s="7">
        <v>100</v>
      </c>
    </row>
    <row r="30" spans="1:24" x14ac:dyDescent="0.25">
      <c r="A30" s="74"/>
      <c r="B30" s="83"/>
      <c r="C30" s="83"/>
      <c r="D30" s="83"/>
      <c r="E30" s="83"/>
      <c r="F30" s="29" t="s">
        <v>243</v>
      </c>
      <c r="G30" s="7" t="s">
        <v>90</v>
      </c>
      <c r="H30" s="7" t="s">
        <v>90</v>
      </c>
      <c r="I30" s="7" t="s">
        <v>90</v>
      </c>
      <c r="J30" s="7">
        <v>1</v>
      </c>
      <c r="K30" s="7">
        <v>1</v>
      </c>
      <c r="L30" s="7">
        <v>1</v>
      </c>
      <c r="M30" s="7">
        <v>1</v>
      </c>
      <c r="N30" s="7">
        <v>1</v>
      </c>
      <c r="O30" s="7">
        <v>1</v>
      </c>
      <c r="P30" s="7">
        <v>1</v>
      </c>
      <c r="Q30" s="7">
        <v>1</v>
      </c>
      <c r="R30" s="7">
        <v>1</v>
      </c>
      <c r="S30" s="7">
        <v>1</v>
      </c>
      <c r="T30" s="7">
        <v>1</v>
      </c>
      <c r="U30" s="7">
        <v>1</v>
      </c>
      <c r="V30" s="7">
        <v>1</v>
      </c>
      <c r="W30" s="7">
        <v>1</v>
      </c>
      <c r="X30" s="7">
        <v>100</v>
      </c>
    </row>
    <row r="31" spans="1:24" x14ac:dyDescent="0.25">
      <c r="A31" s="74"/>
      <c r="B31" s="84"/>
      <c r="C31" s="84"/>
      <c r="D31" s="84"/>
      <c r="E31" s="84"/>
      <c r="F31" s="29" t="s">
        <v>244</v>
      </c>
      <c r="G31" s="7">
        <v>20</v>
      </c>
      <c r="H31" s="7">
        <v>20</v>
      </c>
      <c r="I31" s="7">
        <v>21</v>
      </c>
      <c r="J31" s="7">
        <v>21</v>
      </c>
      <c r="K31" s="7">
        <v>21</v>
      </c>
      <c r="L31" s="7">
        <v>21</v>
      </c>
      <c r="M31" s="7">
        <v>21</v>
      </c>
      <c r="N31" s="7">
        <v>21</v>
      </c>
      <c r="O31" s="7">
        <v>21</v>
      </c>
      <c r="P31" s="7">
        <v>21</v>
      </c>
      <c r="Q31" s="7">
        <v>21</v>
      </c>
      <c r="R31" s="7">
        <v>21</v>
      </c>
      <c r="S31" s="7">
        <v>21</v>
      </c>
      <c r="T31" s="7">
        <v>21</v>
      </c>
      <c r="U31" s="7">
        <v>21</v>
      </c>
      <c r="V31" s="7">
        <v>21</v>
      </c>
      <c r="W31" s="7">
        <v>21</v>
      </c>
      <c r="X31" s="7">
        <v>105</v>
      </c>
    </row>
    <row r="32" spans="1:24" ht="90" x14ac:dyDescent="0.25">
      <c r="A32" s="7" t="s">
        <v>245</v>
      </c>
      <c r="B32" s="29" t="s">
        <v>26</v>
      </c>
      <c r="C32" s="7" t="s">
        <v>246</v>
      </c>
      <c r="D32" s="7" t="s">
        <v>246</v>
      </c>
      <c r="E32" s="29" t="s">
        <v>247</v>
      </c>
      <c r="F32" s="29" t="s">
        <v>248</v>
      </c>
      <c r="G32" s="7" t="s">
        <v>90</v>
      </c>
      <c r="H32" s="7" t="s">
        <v>90</v>
      </c>
      <c r="I32" s="7" t="s">
        <v>90</v>
      </c>
      <c r="J32" s="7" t="s">
        <v>90</v>
      </c>
      <c r="K32" s="7" t="s">
        <v>90</v>
      </c>
      <c r="L32" s="7" t="s">
        <v>90</v>
      </c>
      <c r="M32" s="7" t="s">
        <v>90</v>
      </c>
      <c r="N32" s="7" t="s">
        <v>90</v>
      </c>
      <c r="O32" s="7">
        <v>1</v>
      </c>
      <c r="P32" s="7" t="s">
        <v>90</v>
      </c>
      <c r="Q32" s="7" t="s">
        <v>90</v>
      </c>
      <c r="R32" s="7" t="s">
        <v>90</v>
      </c>
      <c r="S32" s="7" t="s">
        <v>90</v>
      </c>
      <c r="T32" s="7" t="s">
        <v>90</v>
      </c>
      <c r="U32" s="7" t="s">
        <v>90</v>
      </c>
      <c r="V32" s="7" t="s">
        <v>90</v>
      </c>
      <c r="W32" s="7" t="s">
        <v>90</v>
      </c>
      <c r="X32" s="7">
        <v>100</v>
      </c>
    </row>
    <row r="33" spans="1:384" ht="60" x14ac:dyDescent="0.25">
      <c r="A33" s="7" t="s">
        <v>249</v>
      </c>
      <c r="B33" s="29" t="s">
        <v>155</v>
      </c>
      <c r="C33" s="7" t="s">
        <v>250</v>
      </c>
      <c r="D33" s="7" t="s">
        <v>217</v>
      </c>
      <c r="E33" s="29" t="s">
        <v>251</v>
      </c>
      <c r="F33" s="29" t="s">
        <v>248</v>
      </c>
      <c r="G33" s="7" t="s">
        <v>90</v>
      </c>
      <c r="H33" s="7" t="s">
        <v>90</v>
      </c>
      <c r="I33" s="7" t="s">
        <v>90</v>
      </c>
      <c r="J33" s="7" t="s">
        <v>90</v>
      </c>
      <c r="K33" s="7" t="s">
        <v>90</v>
      </c>
      <c r="L33" s="7" t="s">
        <v>90</v>
      </c>
      <c r="M33" s="7" t="s">
        <v>90</v>
      </c>
      <c r="N33" s="7">
        <v>2</v>
      </c>
      <c r="O33" s="7" t="s">
        <v>90</v>
      </c>
      <c r="P33" s="7" t="s">
        <v>90</v>
      </c>
      <c r="Q33" s="7" t="s">
        <v>90</v>
      </c>
      <c r="R33" s="7" t="s">
        <v>90</v>
      </c>
      <c r="S33" s="7" t="s">
        <v>90</v>
      </c>
      <c r="T33" s="7" t="s">
        <v>90</v>
      </c>
      <c r="U33" s="7" t="s">
        <v>90</v>
      </c>
      <c r="V33" s="7" t="s">
        <v>90</v>
      </c>
      <c r="W33" s="7" t="s">
        <v>90</v>
      </c>
      <c r="X33" s="7">
        <v>100</v>
      </c>
    </row>
    <row r="34" spans="1:384" ht="60" x14ac:dyDescent="0.25">
      <c r="A34" s="7" t="s">
        <v>252</v>
      </c>
      <c r="B34" s="29" t="s">
        <v>253</v>
      </c>
      <c r="C34" s="7" t="s">
        <v>216</v>
      </c>
      <c r="D34" s="7" t="s">
        <v>217</v>
      </c>
      <c r="E34" s="29" t="s">
        <v>254</v>
      </c>
      <c r="F34" s="2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</row>
    <row r="35" spans="1:384" ht="60" x14ac:dyDescent="0.25">
      <c r="A35" s="7" t="s">
        <v>255</v>
      </c>
      <c r="B35" s="29" t="s">
        <v>256</v>
      </c>
      <c r="C35" s="7" t="s">
        <v>216</v>
      </c>
      <c r="D35" s="7" t="s">
        <v>217</v>
      </c>
      <c r="E35" s="29" t="s">
        <v>254</v>
      </c>
      <c r="F35" s="29" t="s">
        <v>257</v>
      </c>
      <c r="G35" s="7" t="s">
        <v>90</v>
      </c>
      <c r="H35" s="7" t="s">
        <v>90</v>
      </c>
      <c r="I35" s="7" t="s">
        <v>90</v>
      </c>
      <c r="J35" s="7">
        <v>1</v>
      </c>
      <c r="K35" s="7" t="s">
        <v>90</v>
      </c>
      <c r="L35" s="7" t="s">
        <v>90</v>
      </c>
      <c r="M35" s="7" t="s">
        <v>90</v>
      </c>
      <c r="N35" s="7" t="s">
        <v>90</v>
      </c>
      <c r="O35" s="7" t="s">
        <v>90</v>
      </c>
      <c r="P35" s="7" t="s">
        <v>90</v>
      </c>
      <c r="Q35" s="7" t="s">
        <v>90</v>
      </c>
      <c r="R35" s="7" t="s">
        <v>90</v>
      </c>
      <c r="S35" s="7" t="s">
        <v>90</v>
      </c>
      <c r="T35" s="7" t="s">
        <v>90</v>
      </c>
      <c r="U35" s="7" t="s">
        <v>90</v>
      </c>
      <c r="V35" s="7" t="s">
        <v>90</v>
      </c>
      <c r="W35" s="7" t="s">
        <v>90</v>
      </c>
      <c r="X35" s="7">
        <v>100</v>
      </c>
    </row>
    <row r="36" spans="1:384" ht="90" x14ac:dyDescent="0.25">
      <c r="A36" s="7" t="s">
        <v>258</v>
      </c>
      <c r="B36" s="29" t="s">
        <v>29</v>
      </c>
      <c r="C36" s="7" t="s">
        <v>259</v>
      </c>
      <c r="D36" s="7" t="s">
        <v>259</v>
      </c>
      <c r="E36" s="29" t="s">
        <v>254</v>
      </c>
      <c r="F36" s="29" t="s">
        <v>260</v>
      </c>
      <c r="G36" s="7" t="s">
        <v>90</v>
      </c>
      <c r="H36" s="7" t="s">
        <v>90</v>
      </c>
      <c r="I36" s="7">
        <v>1</v>
      </c>
      <c r="J36" s="7" t="s">
        <v>90</v>
      </c>
      <c r="K36" s="7" t="s">
        <v>90</v>
      </c>
      <c r="L36" s="7" t="s">
        <v>90</v>
      </c>
      <c r="M36" s="7" t="s">
        <v>90</v>
      </c>
      <c r="N36" s="7" t="s">
        <v>90</v>
      </c>
      <c r="O36" s="7" t="s">
        <v>90</v>
      </c>
      <c r="P36" s="7" t="s">
        <v>90</v>
      </c>
      <c r="Q36" s="7" t="s">
        <v>90</v>
      </c>
      <c r="R36" s="7" t="s">
        <v>90</v>
      </c>
      <c r="S36" s="7" t="s">
        <v>90</v>
      </c>
      <c r="T36" s="7" t="s">
        <v>90</v>
      </c>
      <c r="U36" s="7" t="s">
        <v>90</v>
      </c>
      <c r="V36" s="7" t="s">
        <v>90</v>
      </c>
      <c r="W36" s="7" t="s">
        <v>90</v>
      </c>
      <c r="X36" s="7">
        <v>100</v>
      </c>
    </row>
    <row r="37" spans="1:384" s="37" customFormat="1" ht="60" x14ac:dyDescent="0.25">
      <c r="A37" s="59" t="s">
        <v>261</v>
      </c>
      <c r="B37" s="52" t="s">
        <v>262</v>
      </c>
      <c r="C37" s="59" t="s">
        <v>259</v>
      </c>
      <c r="D37" s="59" t="s">
        <v>217</v>
      </c>
      <c r="E37" s="52" t="s">
        <v>254</v>
      </c>
      <c r="F37" s="52" t="s">
        <v>257</v>
      </c>
      <c r="G37" s="59" t="s">
        <v>90</v>
      </c>
      <c r="H37" s="59" t="s">
        <v>90</v>
      </c>
      <c r="I37" s="59" t="s">
        <v>90</v>
      </c>
      <c r="J37" s="59" t="s">
        <v>90</v>
      </c>
      <c r="K37" s="59" t="s">
        <v>90</v>
      </c>
      <c r="L37" s="59" t="s">
        <v>90</v>
      </c>
      <c r="M37" s="59" t="s">
        <v>90</v>
      </c>
      <c r="N37" s="59" t="s">
        <v>90</v>
      </c>
      <c r="O37" s="59" t="s">
        <v>90</v>
      </c>
      <c r="P37" s="59" t="s">
        <v>90</v>
      </c>
      <c r="Q37" s="59" t="s">
        <v>90</v>
      </c>
      <c r="R37" s="59" t="s">
        <v>90</v>
      </c>
      <c r="S37" s="59" t="s">
        <v>90</v>
      </c>
      <c r="T37" s="59" t="s">
        <v>90</v>
      </c>
      <c r="U37" s="59" t="s">
        <v>90</v>
      </c>
      <c r="V37" s="59" t="s">
        <v>90</v>
      </c>
      <c r="W37" s="59" t="s">
        <v>90</v>
      </c>
      <c r="X37" s="59" t="s">
        <v>90</v>
      </c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  <c r="DC37" s="60"/>
      <c r="DD37" s="60"/>
      <c r="DE37" s="60"/>
      <c r="DF37" s="60"/>
      <c r="DG37" s="60"/>
      <c r="DH37" s="60"/>
      <c r="DI37" s="60"/>
      <c r="DJ37" s="60"/>
      <c r="DK37" s="60"/>
      <c r="DL37" s="60"/>
      <c r="DM37" s="60"/>
      <c r="DN37" s="60"/>
      <c r="DO37" s="60"/>
      <c r="DP37" s="60"/>
      <c r="DQ37" s="60"/>
      <c r="DR37" s="60"/>
      <c r="DS37" s="60"/>
      <c r="DT37" s="60"/>
      <c r="DU37" s="60"/>
      <c r="DV37" s="60"/>
      <c r="DW37" s="60"/>
      <c r="DX37" s="60"/>
      <c r="DY37" s="60"/>
      <c r="DZ37" s="60"/>
      <c r="EA37" s="60"/>
      <c r="EB37" s="60"/>
      <c r="EC37" s="60"/>
      <c r="ED37" s="60"/>
      <c r="EE37" s="60"/>
      <c r="EF37" s="60"/>
      <c r="EG37" s="60"/>
      <c r="EH37" s="60"/>
      <c r="EI37" s="60"/>
      <c r="EJ37" s="60"/>
      <c r="EK37" s="60"/>
      <c r="EL37" s="60"/>
      <c r="EM37" s="60"/>
      <c r="EN37" s="60"/>
      <c r="EO37" s="60"/>
      <c r="EP37" s="60"/>
      <c r="EQ37" s="60"/>
      <c r="ER37" s="60"/>
      <c r="ES37" s="60"/>
      <c r="ET37" s="60"/>
      <c r="EU37" s="60"/>
      <c r="EV37" s="60"/>
      <c r="EW37" s="60"/>
      <c r="EX37" s="60"/>
      <c r="EY37" s="60"/>
      <c r="EZ37" s="60"/>
      <c r="FA37" s="60"/>
      <c r="FB37" s="60"/>
      <c r="FC37" s="60"/>
      <c r="FD37" s="60"/>
      <c r="FE37" s="60"/>
      <c r="FF37" s="60"/>
      <c r="FG37" s="60"/>
      <c r="FH37" s="60"/>
      <c r="FI37" s="60"/>
      <c r="FJ37" s="60"/>
      <c r="FK37" s="60"/>
      <c r="FL37" s="60"/>
      <c r="FM37" s="60"/>
      <c r="FN37" s="60"/>
      <c r="FO37" s="60"/>
      <c r="FP37" s="60"/>
      <c r="FQ37" s="60"/>
      <c r="FR37" s="60"/>
      <c r="FS37" s="60"/>
      <c r="FT37" s="60"/>
      <c r="FU37" s="60"/>
      <c r="FV37" s="60"/>
      <c r="FW37" s="60"/>
      <c r="FX37" s="60"/>
      <c r="FY37" s="60"/>
      <c r="FZ37" s="60"/>
      <c r="GA37" s="60"/>
      <c r="GB37" s="60"/>
      <c r="GC37" s="60"/>
      <c r="GD37" s="60"/>
      <c r="GE37" s="60"/>
      <c r="GF37" s="60"/>
      <c r="GG37" s="60"/>
      <c r="GH37" s="60"/>
      <c r="GI37" s="60"/>
      <c r="GJ37" s="60"/>
      <c r="GK37" s="60"/>
      <c r="GL37" s="60"/>
      <c r="GM37" s="60"/>
      <c r="GN37" s="60"/>
      <c r="GO37" s="60"/>
      <c r="GP37" s="60"/>
      <c r="GQ37" s="60"/>
      <c r="GR37" s="60"/>
      <c r="GS37" s="60"/>
      <c r="GT37" s="60"/>
      <c r="GU37" s="60"/>
      <c r="GV37" s="60"/>
      <c r="GW37" s="60"/>
      <c r="GX37" s="60"/>
      <c r="GY37" s="60"/>
      <c r="GZ37" s="60"/>
      <c r="HA37" s="60"/>
      <c r="HB37" s="60"/>
      <c r="HC37" s="60"/>
      <c r="HD37" s="60"/>
      <c r="HE37" s="60"/>
      <c r="HF37" s="60"/>
      <c r="HG37" s="60"/>
      <c r="HH37" s="60"/>
      <c r="HI37" s="60"/>
      <c r="HJ37" s="60"/>
      <c r="HK37" s="60"/>
      <c r="HL37" s="60"/>
      <c r="HM37" s="60"/>
      <c r="HN37" s="60"/>
      <c r="HO37" s="60"/>
      <c r="HP37" s="60"/>
      <c r="HQ37" s="60"/>
      <c r="HR37" s="60"/>
      <c r="HS37" s="60"/>
      <c r="HT37" s="60"/>
      <c r="HU37" s="60"/>
      <c r="HV37" s="60"/>
      <c r="HW37" s="60"/>
      <c r="HX37" s="60"/>
      <c r="HY37" s="60"/>
      <c r="HZ37" s="60"/>
      <c r="IA37" s="60"/>
      <c r="IB37" s="60"/>
      <c r="IC37" s="60"/>
      <c r="ID37" s="60"/>
      <c r="IE37" s="60"/>
      <c r="IF37" s="60"/>
      <c r="IG37" s="60"/>
      <c r="IH37" s="60"/>
      <c r="II37" s="60"/>
      <c r="IJ37" s="60"/>
      <c r="IK37" s="60"/>
      <c r="IL37" s="60"/>
      <c r="IM37" s="60"/>
      <c r="IN37" s="60"/>
      <c r="IO37" s="60"/>
      <c r="IP37" s="60"/>
      <c r="IQ37" s="60"/>
      <c r="IR37" s="60"/>
      <c r="IS37" s="60"/>
      <c r="IT37" s="60"/>
      <c r="IU37" s="60"/>
      <c r="IV37" s="60"/>
      <c r="IW37" s="60"/>
      <c r="IX37" s="60"/>
      <c r="IY37" s="60"/>
      <c r="IZ37" s="60"/>
      <c r="JA37" s="60"/>
      <c r="JB37" s="60"/>
      <c r="JC37" s="60"/>
      <c r="JD37" s="60"/>
      <c r="JE37" s="60"/>
      <c r="JF37" s="60"/>
      <c r="JG37" s="60"/>
      <c r="JH37" s="60"/>
      <c r="JI37" s="60"/>
      <c r="JJ37" s="60"/>
      <c r="JK37" s="60"/>
      <c r="JL37" s="60"/>
      <c r="JM37" s="60"/>
      <c r="JN37" s="60"/>
      <c r="JO37" s="60"/>
      <c r="JP37" s="60"/>
      <c r="JQ37" s="60"/>
      <c r="JR37" s="60"/>
      <c r="JS37" s="60"/>
      <c r="JT37" s="60"/>
      <c r="JU37" s="60"/>
      <c r="JV37" s="60"/>
      <c r="JW37" s="60"/>
      <c r="JX37" s="60"/>
      <c r="JY37" s="60"/>
      <c r="JZ37" s="60"/>
      <c r="KA37" s="60"/>
      <c r="KB37" s="60"/>
      <c r="KC37" s="60"/>
      <c r="KD37" s="60"/>
      <c r="KE37" s="60"/>
      <c r="KF37" s="60"/>
      <c r="KG37" s="60"/>
      <c r="KH37" s="60"/>
      <c r="KI37" s="60"/>
      <c r="KJ37" s="60"/>
      <c r="KK37" s="60"/>
      <c r="KL37" s="60"/>
      <c r="KM37" s="60"/>
      <c r="KN37" s="60"/>
      <c r="KO37" s="60"/>
      <c r="KP37" s="60"/>
      <c r="KQ37" s="60"/>
      <c r="KR37" s="60"/>
      <c r="KS37" s="60"/>
      <c r="KT37" s="60"/>
      <c r="KU37" s="60"/>
      <c r="KV37" s="60"/>
      <c r="KW37" s="60"/>
      <c r="KX37" s="60"/>
      <c r="KY37" s="60"/>
      <c r="KZ37" s="60"/>
      <c r="LA37" s="60"/>
      <c r="LB37" s="60"/>
      <c r="LC37" s="60"/>
      <c r="LD37" s="60"/>
      <c r="LE37" s="60"/>
      <c r="LF37" s="60"/>
      <c r="LG37" s="60"/>
      <c r="LH37" s="60"/>
      <c r="LI37" s="60"/>
      <c r="LJ37" s="60"/>
      <c r="LK37" s="60"/>
      <c r="LL37" s="60"/>
      <c r="LM37" s="60"/>
      <c r="LN37" s="60"/>
      <c r="LO37" s="60"/>
      <c r="LP37" s="60"/>
      <c r="LQ37" s="60"/>
      <c r="LR37" s="60"/>
      <c r="LS37" s="60"/>
      <c r="LT37" s="60"/>
      <c r="LU37" s="60"/>
      <c r="LV37" s="60"/>
      <c r="LW37" s="60"/>
      <c r="LX37" s="60"/>
      <c r="LY37" s="60"/>
      <c r="LZ37" s="60"/>
      <c r="MA37" s="60"/>
      <c r="MB37" s="60"/>
      <c r="MC37" s="60"/>
      <c r="MD37" s="60"/>
      <c r="ME37" s="60"/>
      <c r="MF37" s="60"/>
      <c r="MG37" s="60"/>
      <c r="MH37" s="60"/>
      <c r="MI37" s="60"/>
      <c r="MJ37" s="60"/>
      <c r="MK37" s="60"/>
      <c r="ML37" s="60"/>
      <c r="MM37" s="60"/>
      <c r="MN37" s="60"/>
      <c r="MO37" s="60"/>
      <c r="MP37" s="60"/>
      <c r="MQ37" s="60"/>
      <c r="MR37" s="60"/>
      <c r="MS37" s="60"/>
      <c r="MT37" s="60"/>
      <c r="MU37" s="60"/>
      <c r="MV37" s="60"/>
      <c r="MW37" s="60"/>
      <c r="MX37" s="60"/>
      <c r="MY37" s="60"/>
      <c r="MZ37" s="60"/>
      <c r="NA37" s="60"/>
      <c r="NB37" s="60"/>
      <c r="NC37" s="60"/>
      <c r="ND37" s="60"/>
      <c r="NE37" s="60"/>
      <c r="NF37" s="60"/>
      <c r="NG37" s="60"/>
      <c r="NH37" s="60"/>
      <c r="NI37" s="60"/>
      <c r="NJ37" s="60"/>
      <c r="NK37" s="60"/>
      <c r="NL37" s="60"/>
      <c r="NM37" s="60"/>
      <c r="NN37" s="60"/>
      <c r="NO37" s="60"/>
      <c r="NP37" s="60"/>
      <c r="NQ37" s="60"/>
      <c r="NR37" s="60"/>
      <c r="NS37" s="60"/>
      <c r="NT37" s="60"/>
    </row>
    <row r="38" spans="1:384" ht="105" x14ac:dyDescent="0.25">
      <c r="A38" s="7" t="s">
        <v>263</v>
      </c>
      <c r="B38" s="29" t="s">
        <v>32</v>
      </c>
      <c r="C38" s="7" t="s">
        <v>264</v>
      </c>
      <c r="D38" s="7" t="s">
        <v>265</v>
      </c>
      <c r="E38" s="29" t="s">
        <v>254</v>
      </c>
      <c r="F38" s="29" t="s">
        <v>257</v>
      </c>
      <c r="G38" s="7" t="s">
        <v>90</v>
      </c>
      <c r="H38" s="7" t="s">
        <v>90</v>
      </c>
      <c r="I38" s="7" t="s">
        <v>90</v>
      </c>
      <c r="J38" s="7" t="s">
        <v>90</v>
      </c>
      <c r="K38" s="7" t="s">
        <v>90</v>
      </c>
      <c r="L38" s="7" t="s">
        <v>90</v>
      </c>
      <c r="M38" s="7" t="s">
        <v>90</v>
      </c>
      <c r="N38" s="7" t="s">
        <v>90</v>
      </c>
      <c r="O38" s="7" t="s">
        <v>90</v>
      </c>
      <c r="P38" s="7" t="s">
        <v>90</v>
      </c>
      <c r="Q38" s="7">
        <v>1</v>
      </c>
      <c r="R38" s="7" t="s">
        <v>90</v>
      </c>
      <c r="S38" s="7" t="s">
        <v>90</v>
      </c>
      <c r="T38" s="7" t="s">
        <v>90</v>
      </c>
      <c r="U38" s="7" t="s">
        <v>90</v>
      </c>
      <c r="V38" s="7" t="s">
        <v>90</v>
      </c>
      <c r="W38" s="7" t="s">
        <v>90</v>
      </c>
      <c r="X38" s="7">
        <v>100</v>
      </c>
    </row>
    <row r="39" spans="1:384" ht="135" x14ac:dyDescent="0.25">
      <c r="A39" s="7" t="s">
        <v>266</v>
      </c>
      <c r="B39" s="29" t="s">
        <v>33</v>
      </c>
      <c r="C39" s="7" t="s">
        <v>264</v>
      </c>
      <c r="D39" s="7" t="s">
        <v>217</v>
      </c>
      <c r="E39" s="29" t="s">
        <v>254</v>
      </c>
      <c r="F39" s="29" t="s">
        <v>257</v>
      </c>
      <c r="G39" s="7" t="s">
        <v>90</v>
      </c>
      <c r="H39" s="7" t="s">
        <v>90</v>
      </c>
      <c r="I39" s="7" t="s">
        <v>90</v>
      </c>
      <c r="J39" s="7" t="s">
        <v>90</v>
      </c>
      <c r="K39" s="7" t="s">
        <v>90</v>
      </c>
      <c r="L39" s="7" t="s">
        <v>90</v>
      </c>
      <c r="M39" s="7">
        <v>1</v>
      </c>
      <c r="N39" s="7" t="s">
        <v>90</v>
      </c>
      <c r="O39" s="7" t="s">
        <v>90</v>
      </c>
      <c r="P39" s="7" t="s">
        <v>90</v>
      </c>
      <c r="Q39" s="7" t="s">
        <v>90</v>
      </c>
      <c r="R39" s="7" t="s">
        <v>90</v>
      </c>
      <c r="S39" s="7" t="s">
        <v>90</v>
      </c>
      <c r="T39" s="7" t="s">
        <v>90</v>
      </c>
      <c r="U39" s="7" t="s">
        <v>90</v>
      </c>
      <c r="V39" s="7" t="s">
        <v>90</v>
      </c>
      <c r="W39" s="7" t="s">
        <v>90</v>
      </c>
      <c r="X39" s="7">
        <v>100</v>
      </c>
    </row>
    <row r="40" spans="1:384" ht="45" x14ac:dyDescent="0.25">
      <c r="A40" s="7" t="s">
        <v>267</v>
      </c>
      <c r="B40" s="29" t="s">
        <v>268</v>
      </c>
      <c r="C40" s="7">
        <v>2021</v>
      </c>
      <c r="D40" s="7">
        <v>2022</v>
      </c>
      <c r="E40" s="29" t="s">
        <v>254</v>
      </c>
      <c r="F40" s="29" t="s">
        <v>257</v>
      </c>
      <c r="G40" s="7" t="s">
        <v>90</v>
      </c>
      <c r="H40" s="7" t="s">
        <v>90</v>
      </c>
      <c r="I40" s="7" t="s">
        <v>90</v>
      </c>
      <c r="J40" s="7" t="s">
        <v>90</v>
      </c>
      <c r="K40" s="7" t="s">
        <v>90</v>
      </c>
      <c r="L40" s="7" t="s">
        <v>90</v>
      </c>
      <c r="M40" s="7" t="s">
        <v>90</v>
      </c>
      <c r="N40" s="7">
        <v>2</v>
      </c>
      <c r="O40" s="7" t="s">
        <v>90</v>
      </c>
      <c r="P40" s="7" t="s">
        <v>90</v>
      </c>
      <c r="Q40" s="7" t="s">
        <v>90</v>
      </c>
      <c r="R40" s="7" t="s">
        <v>90</v>
      </c>
      <c r="S40" s="7" t="s">
        <v>90</v>
      </c>
      <c r="T40" s="7" t="s">
        <v>90</v>
      </c>
      <c r="U40" s="7" t="s">
        <v>90</v>
      </c>
      <c r="V40" s="7" t="s">
        <v>90</v>
      </c>
      <c r="W40" s="7" t="s">
        <v>90</v>
      </c>
      <c r="X40" s="7" t="s">
        <v>90</v>
      </c>
    </row>
    <row r="41" spans="1:384" ht="75" x14ac:dyDescent="0.25">
      <c r="A41" s="7" t="s">
        <v>269</v>
      </c>
      <c r="B41" s="29" t="s">
        <v>270</v>
      </c>
      <c r="C41" s="7">
        <v>2021</v>
      </c>
      <c r="D41" s="7">
        <v>2030</v>
      </c>
      <c r="E41" s="29" t="s">
        <v>254</v>
      </c>
      <c r="F41" s="29" t="s">
        <v>330</v>
      </c>
      <c r="G41" s="7" t="s">
        <v>90</v>
      </c>
      <c r="H41" s="7" t="s">
        <v>90</v>
      </c>
      <c r="I41" s="7" t="s">
        <v>90</v>
      </c>
      <c r="J41" s="7" t="s">
        <v>90</v>
      </c>
      <c r="K41" s="7" t="s">
        <v>90</v>
      </c>
      <c r="L41" s="7" t="s">
        <v>90</v>
      </c>
      <c r="M41" s="7" t="s">
        <v>90</v>
      </c>
      <c r="N41" s="7" t="s">
        <v>90</v>
      </c>
      <c r="O41" s="7" t="s">
        <v>90</v>
      </c>
      <c r="P41" s="61" t="s">
        <v>90</v>
      </c>
      <c r="Q41" s="7" t="s">
        <v>90</v>
      </c>
      <c r="R41" s="7" t="s">
        <v>90</v>
      </c>
      <c r="S41" s="7" t="s">
        <v>90</v>
      </c>
      <c r="T41" s="7" t="s">
        <v>90</v>
      </c>
      <c r="U41" s="7" t="s">
        <v>90</v>
      </c>
      <c r="V41" s="7" t="s">
        <v>90</v>
      </c>
      <c r="W41" s="7" t="s">
        <v>90</v>
      </c>
      <c r="X41" s="7" t="s">
        <v>90</v>
      </c>
    </row>
    <row r="42" spans="1:384" ht="105" x14ac:dyDescent="0.25">
      <c r="A42" s="7" t="s">
        <v>271</v>
      </c>
      <c r="B42" s="29" t="s">
        <v>272</v>
      </c>
      <c r="C42" s="7">
        <v>2021</v>
      </c>
      <c r="D42" s="7">
        <v>2030</v>
      </c>
      <c r="E42" s="29" t="s">
        <v>149</v>
      </c>
      <c r="F42" s="29" t="s">
        <v>257</v>
      </c>
      <c r="G42" s="7" t="s">
        <v>90</v>
      </c>
      <c r="H42" s="7" t="s">
        <v>90</v>
      </c>
      <c r="I42" s="7" t="s">
        <v>90</v>
      </c>
      <c r="J42" s="7" t="s">
        <v>90</v>
      </c>
      <c r="K42" s="7" t="s">
        <v>90</v>
      </c>
      <c r="L42" s="7" t="s">
        <v>90</v>
      </c>
      <c r="M42" s="7" t="s">
        <v>90</v>
      </c>
      <c r="N42" s="7" t="s">
        <v>90</v>
      </c>
      <c r="O42" s="7" t="s">
        <v>90</v>
      </c>
      <c r="P42" s="7" t="s">
        <v>90</v>
      </c>
      <c r="Q42" s="7">
        <v>1</v>
      </c>
      <c r="R42" s="7" t="s">
        <v>90</v>
      </c>
      <c r="S42" s="7" t="s">
        <v>90</v>
      </c>
      <c r="T42" s="7" t="s">
        <v>90</v>
      </c>
      <c r="U42" s="7" t="s">
        <v>90</v>
      </c>
      <c r="V42" s="7" t="s">
        <v>90</v>
      </c>
      <c r="W42" s="7" t="s">
        <v>90</v>
      </c>
      <c r="X42" s="7" t="s">
        <v>90</v>
      </c>
    </row>
    <row r="43" spans="1:384" ht="75" x14ac:dyDescent="0.25">
      <c r="A43" s="7" t="s">
        <v>273</v>
      </c>
      <c r="B43" s="29" t="s">
        <v>274</v>
      </c>
      <c r="C43" s="7">
        <v>2015</v>
      </c>
      <c r="D43" s="7">
        <v>2030</v>
      </c>
      <c r="E43" s="29" t="s">
        <v>103</v>
      </c>
      <c r="F43" s="2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 t="s">
        <v>90</v>
      </c>
    </row>
    <row r="44" spans="1:384" ht="75" x14ac:dyDescent="0.25">
      <c r="A44" s="7" t="s">
        <v>275</v>
      </c>
      <c r="B44" s="29" t="s">
        <v>192</v>
      </c>
      <c r="C44" s="7">
        <v>2015</v>
      </c>
      <c r="D44" s="7">
        <v>2030</v>
      </c>
      <c r="E44" s="29" t="s">
        <v>103</v>
      </c>
      <c r="F44" s="29" t="s">
        <v>276</v>
      </c>
      <c r="G44" s="7" t="s">
        <v>277</v>
      </c>
      <c r="H44" s="7" t="s">
        <v>277</v>
      </c>
      <c r="I44" s="7" t="s">
        <v>277</v>
      </c>
      <c r="J44" s="7">
        <v>11.52</v>
      </c>
      <c r="K44" s="7">
        <v>15.48</v>
      </c>
      <c r="L44" s="7">
        <v>18.440000000000001</v>
      </c>
      <c r="M44" s="7">
        <v>17.23</v>
      </c>
      <c r="N44" s="7">
        <v>20.75</v>
      </c>
      <c r="O44" s="7">
        <v>22.77</v>
      </c>
      <c r="P44" s="73">
        <v>26.9</v>
      </c>
      <c r="Q44" s="73">
        <v>26.9</v>
      </c>
      <c r="R44" s="73">
        <v>26.9</v>
      </c>
      <c r="S44" s="73">
        <v>26.9</v>
      </c>
      <c r="T44" s="73">
        <v>26.9</v>
      </c>
      <c r="U44" s="73">
        <v>26.9</v>
      </c>
      <c r="V44" s="73">
        <v>26.9</v>
      </c>
      <c r="W44" s="73">
        <v>26.9</v>
      </c>
      <c r="X44" s="7" t="s">
        <v>90</v>
      </c>
    </row>
    <row r="45" spans="1:384" ht="75" x14ac:dyDescent="0.25">
      <c r="A45" s="7" t="s">
        <v>278</v>
      </c>
      <c r="B45" s="29" t="s">
        <v>279</v>
      </c>
      <c r="C45" s="7">
        <v>2015</v>
      </c>
      <c r="D45" s="7">
        <v>2030</v>
      </c>
      <c r="E45" s="29" t="s">
        <v>225</v>
      </c>
      <c r="F45" s="2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</row>
    <row r="46" spans="1:384" ht="90" x14ac:dyDescent="0.25">
      <c r="A46" s="7" t="s">
        <v>280</v>
      </c>
      <c r="B46" s="29" t="s">
        <v>281</v>
      </c>
      <c r="C46" s="7">
        <v>2015</v>
      </c>
      <c r="D46" s="7">
        <v>2030</v>
      </c>
      <c r="E46" s="29" t="s">
        <v>225</v>
      </c>
      <c r="F46" s="75" t="s">
        <v>282</v>
      </c>
      <c r="G46" s="74">
        <v>80</v>
      </c>
      <c r="H46" s="74">
        <v>80</v>
      </c>
      <c r="I46" s="74">
        <v>80</v>
      </c>
      <c r="J46" s="74">
        <v>80</v>
      </c>
      <c r="K46" s="74">
        <v>100</v>
      </c>
      <c r="L46" s="74">
        <v>100</v>
      </c>
      <c r="M46" s="74">
        <v>98.3</v>
      </c>
      <c r="N46" s="74">
        <v>100</v>
      </c>
      <c r="O46" s="74" t="s">
        <v>283</v>
      </c>
      <c r="P46" s="74">
        <v>90</v>
      </c>
      <c r="Q46" s="74">
        <v>90</v>
      </c>
      <c r="R46" s="74">
        <v>90</v>
      </c>
      <c r="S46" s="82">
        <v>90</v>
      </c>
      <c r="T46" s="82">
        <v>91</v>
      </c>
      <c r="U46" s="82">
        <v>92</v>
      </c>
      <c r="V46" s="82">
        <v>93</v>
      </c>
      <c r="W46" s="82">
        <v>94</v>
      </c>
      <c r="X46" s="74">
        <f>W46-G46</f>
        <v>14</v>
      </c>
    </row>
    <row r="47" spans="1:384" ht="90" x14ac:dyDescent="0.25">
      <c r="A47" s="7" t="s">
        <v>284</v>
      </c>
      <c r="B47" s="29" t="s">
        <v>38</v>
      </c>
      <c r="C47" s="7">
        <v>2015</v>
      </c>
      <c r="D47" s="7">
        <v>2030</v>
      </c>
      <c r="E47" s="29" t="s">
        <v>225</v>
      </c>
      <c r="F47" s="75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84"/>
      <c r="T47" s="84"/>
      <c r="U47" s="84"/>
      <c r="V47" s="84"/>
      <c r="W47" s="84"/>
      <c r="X47" s="74"/>
    </row>
    <row r="48" spans="1:384" ht="45" x14ac:dyDescent="0.25">
      <c r="A48" s="7" t="s">
        <v>285</v>
      </c>
      <c r="B48" s="29" t="s">
        <v>286</v>
      </c>
      <c r="C48" s="7">
        <v>2019</v>
      </c>
      <c r="D48" s="7">
        <v>2030</v>
      </c>
      <c r="E48" s="29" t="s">
        <v>287</v>
      </c>
      <c r="F48" s="29" t="s">
        <v>288</v>
      </c>
      <c r="G48" s="7" t="s">
        <v>90</v>
      </c>
      <c r="H48" s="7" t="s">
        <v>90</v>
      </c>
      <c r="I48" s="7" t="s">
        <v>90</v>
      </c>
      <c r="J48" s="7" t="s">
        <v>90</v>
      </c>
      <c r="K48" s="7" t="s">
        <v>90</v>
      </c>
      <c r="L48" s="7">
        <v>100</v>
      </c>
      <c r="M48" s="7">
        <v>100</v>
      </c>
      <c r="N48" s="7" t="s">
        <v>90</v>
      </c>
      <c r="O48" s="7" t="s">
        <v>90</v>
      </c>
      <c r="P48" s="7" t="s">
        <v>90</v>
      </c>
      <c r="Q48" s="7" t="s">
        <v>90</v>
      </c>
      <c r="R48" s="7" t="s">
        <v>90</v>
      </c>
      <c r="S48" s="7" t="s">
        <v>90</v>
      </c>
      <c r="T48" s="7" t="s">
        <v>90</v>
      </c>
      <c r="U48" s="7" t="s">
        <v>90</v>
      </c>
      <c r="V48" s="7" t="s">
        <v>90</v>
      </c>
      <c r="W48" s="7" t="s">
        <v>90</v>
      </c>
      <c r="X48" s="7">
        <v>100</v>
      </c>
    </row>
    <row r="49" spans="1:24" ht="30" x14ac:dyDescent="0.25">
      <c r="A49" s="7" t="s">
        <v>289</v>
      </c>
      <c r="B49" s="29" t="s">
        <v>290</v>
      </c>
      <c r="C49" s="7">
        <v>2020</v>
      </c>
      <c r="D49" s="7">
        <v>2030</v>
      </c>
      <c r="E49" s="29" t="s">
        <v>254</v>
      </c>
      <c r="F49" s="29" t="s">
        <v>288</v>
      </c>
      <c r="G49" s="7" t="s">
        <v>90</v>
      </c>
      <c r="H49" s="7" t="s">
        <v>90</v>
      </c>
      <c r="I49" s="7" t="s">
        <v>90</v>
      </c>
      <c r="J49" s="7" t="s">
        <v>90</v>
      </c>
      <c r="K49" s="7" t="s">
        <v>90</v>
      </c>
      <c r="L49" s="7" t="s">
        <v>90</v>
      </c>
      <c r="M49" s="7">
        <v>100</v>
      </c>
      <c r="N49" s="7" t="s">
        <v>90</v>
      </c>
      <c r="O49" s="7" t="s">
        <v>90</v>
      </c>
      <c r="P49" s="7" t="s">
        <v>90</v>
      </c>
      <c r="Q49" s="7" t="s">
        <v>90</v>
      </c>
      <c r="R49" s="7" t="s">
        <v>90</v>
      </c>
      <c r="S49" s="7" t="s">
        <v>90</v>
      </c>
      <c r="T49" s="7" t="s">
        <v>90</v>
      </c>
      <c r="U49" s="7" t="s">
        <v>90</v>
      </c>
      <c r="V49" s="7" t="s">
        <v>90</v>
      </c>
      <c r="W49" s="7" t="s">
        <v>90</v>
      </c>
      <c r="X49" s="7">
        <v>100</v>
      </c>
    </row>
    <row r="50" spans="1:24" ht="60" x14ac:dyDescent="0.25">
      <c r="A50" s="7" t="s">
        <v>291</v>
      </c>
      <c r="B50" s="29" t="s">
        <v>292</v>
      </c>
      <c r="C50" s="7">
        <v>2020</v>
      </c>
      <c r="D50" s="7">
        <v>2030</v>
      </c>
      <c r="E50" s="29" t="s">
        <v>254</v>
      </c>
      <c r="F50" s="29" t="s">
        <v>293</v>
      </c>
      <c r="G50" s="7" t="s">
        <v>90</v>
      </c>
      <c r="H50" s="7" t="s">
        <v>90</v>
      </c>
      <c r="I50" s="7" t="s">
        <v>90</v>
      </c>
      <c r="J50" s="7" t="s">
        <v>90</v>
      </c>
      <c r="K50" s="7" t="s">
        <v>90</v>
      </c>
      <c r="L50" s="7" t="s">
        <v>90</v>
      </c>
      <c r="M50" s="7" t="s">
        <v>90</v>
      </c>
      <c r="N50" s="7">
        <v>1</v>
      </c>
      <c r="O50" s="7" t="s">
        <v>90</v>
      </c>
      <c r="P50" s="7" t="s">
        <v>90</v>
      </c>
      <c r="Q50" s="7" t="s">
        <v>90</v>
      </c>
      <c r="R50" s="7" t="s">
        <v>90</v>
      </c>
      <c r="S50" s="7" t="s">
        <v>90</v>
      </c>
      <c r="T50" s="7" t="s">
        <v>90</v>
      </c>
      <c r="U50" s="7" t="s">
        <v>90</v>
      </c>
      <c r="V50" s="7" t="s">
        <v>90</v>
      </c>
      <c r="W50" s="7" t="s">
        <v>90</v>
      </c>
      <c r="X50" s="7">
        <v>100</v>
      </c>
    </row>
    <row r="51" spans="1:24" ht="60" x14ac:dyDescent="0.25">
      <c r="A51" s="7" t="s">
        <v>294</v>
      </c>
      <c r="B51" s="29" t="s">
        <v>195</v>
      </c>
      <c r="C51" s="7">
        <v>2020</v>
      </c>
      <c r="D51" s="7">
        <v>2022</v>
      </c>
      <c r="E51" s="29" t="s">
        <v>254</v>
      </c>
      <c r="F51" s="29" t="s">
        <v>295</v>
      </c>
      <c r="G51" s="7" t="s">
        <v>90</v>
      </c>
      <c r="H51" s="7" t="s">
        <v>90</v>
      </c>
      <c r="I51" s="7" t="s">
        <v>90</v>
      </c>
      <c r="J51" s="7" t="s">
        <v>90</v>
      </c>
      <c r="K51" s="7" t="s">
        <v>90</v>
      </c>
      <c r="L51" s="7" t="s">
        <v>90</v>
      </c>
      <c r="M51" s="7" t="s">
        <v>90</v>
      </c>
      <c r="N51" s="7">
        <v>1</v>
      </c>
      <c r="O51" s="7" t="s">
        <v>90</v>
      </c>
      <c r="P51" s="7" t="s">
        <v>90</v>
      </c>
      <c r="Q51" s="7" t="s">
        <v>90</v>
      </c>
      <c r="R51" s="7" t="s">
        <v>90</v>
      </c>
      <c r="S51" s="7" t="s">
        <v>90</v>
      </c>
      <c r="T51" s="7" t="s">
        <v>90</v>
      </c>
      <c r="U51" s="7" t="s">
        <v>90</v>
      </c>
      <c r="V51" s="7" t="s">
        <v>90</v>
      </c>
      <c r="W51" s="7" t="s">
        <v>90</v>
      </c>
      <c r="X51" s="7">
        <v>100</v>
      </c>
    </row>
    <row r="52" spans="1:24" ht="75" x14ac:dyDescent="0.25">
      <c r="A52" s="7" t="s">
        <v>296</v>
      </c>
      <c r="B52" s="29" t="s">
        <v>297</v>
      </c>
      <c r="C52" s="7" t="s">
        <v>259</v>
      </c>
      <c r="D52" s="7" t="s">
        <v>259</v>
      </c>
      <c r="E52" s="29" t="s">
        <v>95</v>
      </c>
      <c r="F52" s="29"/>
      <c r="G52" s="7" t="s">
        <v>90</v>
      </c>
      <c r="H52" s="7" t="s">
        <v>90</v>
      </c>
      <c r="I52" s="7">
        <v>1</v>
      </c>
      <c r="J52" s="7" t="s">
        <v>90</v>
      </c>
      <c r="K52" s="7" t="s">
        <v>90</v>
      </c>
      <c r="L52" s="7" t="s">
        <v>90</v>
      </c>
      <c r="M52" s="7" t="s">
        <v>90</v>
      </c>
      <c r="N52" s="7" t="s">
        <v>90</v>
      </c>
      <c r="O52" s="7" t="s">
        <v>90</v>
      </c>
      <c r="P52" s="7" t="s">
        <v>90</v>
      </c>
      <c r="Q52" s="7" t="s">
        <v>90</v>
      </c>
      <c r="R52" s="7" t="s">
        <v>90</v>
      </c>
      <c r="S52" s="7" t="s">
        <v>90</v>
      </c>
      <c r="T52" s="7" t="s">
        <v>90</v>
      </c>
      <c r="U52" s="7" t="s">
        <v>90</v>
      </c>
      <c r="V52" s="7" t="s">
        <v>90</v>
      </c>
      <c r="W52" s="7" t="s">
        <v>90</v>
      </c>
      <c r="X52" s="7">
        <v>100</v>
      </c>
    </row>
    <row r="53" spans="1:24" ht="90" x14ac:dyDescent="0.25">
      <c r="A53" s="7" t="s">
        <v>298</v>
      </c>
      <c r="B53" s="29" t="s">
        <v>26</v>
      </c>
      <c r="C53" s="7" t="s">
        <v>259</v>
      </c>
      <c r="D53" s="7" t="s">
        <v>259</v>
      </c>
      <c r="E53" s="29" t="s">
        <v>95</v>
      </c>
      <c r="F53" s="29" t="s">
        <v>299</v>
      </c>
      <c r="G53" s="7" t="s">
        <v>90</v>
      </c>
      <c r="H53" s="7" t="s">
        <v>90</v>
      </c>
      <c r="I53" s="7">
        <v>1</v>
      </c>
      <c r="J53" s="7">
        <v>1</v>
      </c>
      <c r="K53" s="7" t="s">
        <v>90</v>
      </c>
      <c r="L53" s="7" t="s">
        <v>90</v>
      </c>
      <c r="M53" s="7" t="s">
        <v>90</v>
      </c>
      <c r="N53" s="7" t="s">
        <v>90</v>
      </c>
      <c r="O53" s="7" t="s">
        <v>90</v>
      </c>
      <c r="P53" s="7" t="s">
        <v>90</v>
      </c>
      <c r="Q53" s="7" t="s">
        <v>90</v>
      </c>
      <c r="R53" s="7" t="s">
        <v>90</v>
      </c>
      <c r="S53" s="7" t="s">
        <v>90</v>
      </c>
      <c r="T53" s="7" t="s">
        <v>90</v>
      </c>
      <c r="U53" s="7" t="s">
        <v>90</v>
      </c>
      <c r="V53" s="7" t="s">
        <v>90</v>
      </c>
      <c r="W53" s="7" t="s">
        <v>90</v>
      </c>
      <c r="X53" s="7">
        <v>100</v>
      </c>
    </row>
    <row r="54" spans="1:24" ht="60" x14ac:dyDescent="0.25">
      <c r="A54" s="7" t="s">
        <v>300</v>
      </c>
      <c r="B54" s="29" t="s">
        <v>301</v>
      </c>
      <c r="C54" s="7" t="s">
        <v>259</v>
      </c>
      <c r="D54" s="7" t="s">
        <v>259</v>
      </c>
      <c r="E54" s="29" t="s">
        <v>95</v>
      </c>
      <c r="F54" s="29"/>
      <c r="G54" s="7" t="s">
        <v>90</v>
      </c>
      <c r="H54" s="7" t="s">
        <v>90</v>
      </c>
      <c r="I54" s="7">
        <v>1</v>
      </c>
      <c r="J54" s="7" t="s">
        <v>90</v>
      </c>
      <c r="K54" s="7" t="s">
        <v>90</v>
      </c>
      <c r="L54" s="7" t="s">
        <v>90</v>
      </c>
      <c r="M54" s="7" t="s">
        <v>90</v>
      </c>
      <c r="N54" s="7" t="s">
        <v>90</v>
      </c>
      <c r="O54" s="7" t="s">
        <v>90</v>
      </c>
      <c r="P54" s="7" t="s">
        <v>90</v>
      </c>
      <c r="Q54" s="7" t="s">
        <v>90</v>
      </c>
      <c r="R54" s="7" t="s">
        <v>90</v>
      </c>
      <c r="S54" s="7" t="s">
        <v>90</v>
      </c>
      <c r="T54" s="7" t="s">
        <v>90</v>
      </c>
      <c r="U54" s="7" t="s">
        <v>90</v>
      </c>
      <c r="V54" s="7" t="s">
        <v>90</v>
      </c>
      <c r="W54" s="7" t="s">
        <v>90</v>
      </c>
      <c r="X54" s="7">
        <v>100</v>
      </c>
    </row>
    <row r="55" spans="1:24" ht="60" x14ac:dyDescent="0.25">
      <c r="A55" s="7" t="s">
        <v>302</v>
      </c>
      <c r="B55" s="58" t="s">
        <v>303</v>
      </c>
      <c r="C55" s="7" t="s">
        <v>259</v>
      </c>
      <c r="D55" s="7" t="s">
        <v>259</v>
      </c>
      <c r="E55" s="29" t="s">
        <v>95</v>
      </c>
      <c r="F55" s="29" t="s">
        <v>304</v>
      </c>
      <c r="G55" s="7" t="s">
        <v>90</v>
      </c>
      <c r="H55" s="7" t="s">
        <v>90</v>
      </c>
      <c r="I55" s="7">
        <v>1</v>
      </c>
      <c r="J55" s="7" t="s">
        <v>90</v>
      </c>
      <c r="K55" s="7" t="s">
        <v>90</v>
      </c>
      <c r="L55" s="7" t="s">
        <v>90</v>
      </c>
      <c r="M55" s="7" t="s">
        <v>90</v>
      </c>
      <c r="N55" s="7" t="s">
        <v>90</v>
      </c>
      <c r="O55" s="7" t="s">
        <v>90</v>
      </c>
      <c r="P55" s="7" t="s">
        <v>90</v>
      </c>
      <c r="Q55" s="7" t="s">
        <v>90</v>
      </c>
      <c r="R55" s="7" t="s">
        <v>90</v>
      </c>
      <c r="S55" s="7" t="s">
        <v>90</v>
      </c>
      <c r="T55" s="7" t="s">
        <v>90</v>
      </c>
      <c r="U55" s="7" t="s">
        <v>90</v>
      </c>
      <c r="V55" s="7" t="s">
        <v>90</v>
      </c>
      <c r="W55" s="7" t="s">
        <v>90</v>
      </c>
      <c r="X55" s="7">
        <v>100</v>
      </c>
    </row>
    <row r="56" spans="1:24" ht="90" x14ac:dyDescent="0.25">
      <c r="A56" s="7" t="s">
        <v>305</v>
      </c>
      <c r="B56" s="29" t="s">
        <v>306</v>
      </c>
      <c r="C56" s="7" t="s">
        <v>307</v>
      </c>
      <c r="D56" s="7" t="s">
        <v>308</v>
      </c>
      <c r="E56" s="29" t="s">
        <v>254</v>
      </c>
      <c r="F56" s="2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</row>
    <row r="57" spans="1:24" ht="75" x14ac:dyDescent="0.25">
      <c r="A57" s="7" t="s">
        <v>309</v>
      </c>
      <c r="B57" s="29" t="s">
        <v>310</v>
      </c>
      <c r="C57" s="7" t="s">
        <v>307</v>
      </c>
      <c r="D57" s="7" t="s">
        <v>308</v>
      </c>
      <c r="E57" s="29" t="s">
        <v>254</v>
      </c>
      <c r="F57" s="29"/>
      <c r="G57" s="7" t="s">
        <v>90</v>
      </c>
      <c r="H57" s="7" t="s">
        <v>90</v>
      </c>
      <c r="I57" s="7" t="s">
        <v>90</v>
      </c>
      <c r="J57" s="7" t="s">
        <v>90</v>
      </c>
      <c r="K57" s="7" t="s">
        <v>90</v>
      </c>
      <c r="L57" s="7" t="s">
        <v>90</v>
      </c>
      <c r="M57" s="7" t="s">
        <v>90</v>
      </c>
      <c r="N57" s="7" t="s">
        <v>90</v>
      </c>
      <c r="O57" s="7" t="s">
        <v>90</v>
      </c>
      <c r="P57" s="7" t="s">
        <v>90</v>
      </c>
      <c r="Q57" s="7" t="s">
        <v>90</v>
      </c>
      <c r="R57" s="7" t="s">
        <v>90</v>
      </c>
      <c r="S57" s="7" t="s">
        <v>90</v>
      </c>
      <c r="T57" s="7" t="s">
        <v>90</v>
      </c>
      <c r="U57" s="7" t="s">
        <v>90</v>
      </c>
      <c r="V57" s="7" t="s">
        <v>90</v>
      </c>
      <c r="W57" s="7" t="s">
        <v>90</v>
      </c>
      <c r="X57" s="7" t="s">
        <v>90</v>
      </c>
    </row>
    <row r="58" spans="1:24" ht="120" x14ac:dyDescent="0.25">
      <c r="A58" s="7" t="s">
        <v>311</v>
      </c>
      <c r="B58" s="29" t="s">
        <v>312</v>
      </c>
      <c r="C58" s="7" t="s">
        <v>264</v>
      </c>
      <c r="D58" s="7" t="s">
        <v>264</v>
      </c>
      <c r="E58" s="29" t="s">
        <v>313</v>
      </c>
      <c r="F58" s="29"/>
      <c r="G58" s="7" t="s">
        <v>90</v>
      </c>
      <c r="H58" s="7" t="s">
        <v>90</v>
      </c>
      <c r="I58" s="7" t="s">
        <v>90</v>
      </c>
      <c r="J58" s="7" t="s">
        <v>90</v>
      </c>
      <c r="K58" s="7">
        <v>326</v>
      </c>
      <c r="L58" s="7" t="s">
        <v>90</v>
      </c>
      <c r="M58" s="7" t="s">
        <v>90</v>
      </c>
      <c r="N58" s="7" t="s">
        <v>90</v>
      </c>
      <c r="O58" s="7" t="s">
        <v>90</v>
      </c>
      <c r="P58" s="7" t="s">
        <v>90</v>
      </c>
      <c r="Q58" s="7" t="s">
        <v>90</v>
      </c>
      <c r="R58" s="7" t="s">
        <v>90</v>
      </c>
      <c r="S58" s="7" t="s">
        <v>90</v>
      </c>
      <c r="T58" s="7" t="s">
        <v>90</v>
      </c>
      <c r="U58" s="7" t="s">
        <v>90</v>
      </c>
      <c r="V58" s="7" t="s">
        <v>90</v>
      </c>
      <c r="W58" s="7" t="s">
        <v>90</v>
      </c>
      <c r="X58" s="7">
        <v>100</v>
      </c>
    </row>
    <row r="59" spans="1:24" ht="105" x14ac:dyDescent="0.25">
      <c r="A59" s="7" t="s">
        <v>314</v>
      </c>
      <c r="B59" s="29" t="s">
        <v>46</v>
      </c>
      <c r="C59" s="7"/>
      <c r="D59" s="7"/>
      <c r="E59" s="29" t="s">
        <v>313</v>
      </c>
      <c r="F59" s="29" t="s">
        <v>315</v>
      </c>
      <c r="G59" s="7" t="s">
        <v>90</v>
      </c>
      <c r="H59" s="7" t="s">
        <v>90</v>
      </c>
      <c r="I59" s="7" t="s">
        <v>90</v>
      </c>
      <c r="J59" s="7" t="s">
        <v>90</v>
      </c>
      <c r="K59" s="7">
        <v>326</v>
      </c>
      <c r="L59" s="7" t="s">
        <v>90</v>
      </c>
      <c r="M59" s="7" t="s">
        <v>90</v>
      </c>
      <c r="N59" s="7" t="s">
        <v>90</v>
      </c>
      <c r="O59" s="7" t="s">
        <v>90</v>
      </c>
      <c r="P59" s="7" t="s">
        <v>90</v>
      </c>
      <c r="Q59" s="7" t="s">
        <v>90</v>
      </c>
      <c r="R59" s="7" t="s">
        <v>90</v>
      </c>
      <c r="S59" s="7" t="s">
        <v>90</v>
      </c>
      <c r="T59" s="7" t="s">
        <v>90</v>
      </c>
      <c r="U59" s="7" t="s">
        <v>90</v>
      </c>
      <c r="V59" s="7" t="s">
        <v>90</v>
      </c>
      <c r="W59" s="7" t="s">
        <v>90</v>
      </c>
      <c r="X59" s="7">
        <v>100</v>
      </c>
    </row>
    <row r="60" spans="1:24" ht="45" x14ac:dyDescent="0.25">
      <c r="A60" s="7" t="s">
        <v>316</v>
      </c>
      <c r="B60" s="29" t="s">
        <v>317</v>
      </c>
      <c r="C60" s="7" t="s">
        <v>264</v>
      </c>
      <c r="D60" s="7" t="s">
        <v>246</v>
      </c>
      <c r="E60" s="29" t="s">
        <v>313</v>
      </c>
      <c r="F60" s="2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</row>
    <row r="61" spans="1:24" ht="90" x14ac:dyDescent="0.25">
      <c r="A61" s="7" t="s">
        <v>318</v>
      </c>
      <c r="B61" s="29" t="s">
        <v>319</v>
      </c>
      <c r="C61" s="7" t="s">
        <v>264</v>
      </c>
      <c r="D61" s="7" t="s">
        <v>320</v>
      </c>
      <c r="E61" s="29" t="s">
        <v>313</v>
      </c>
      <c r="F61" s="29" t="s">
        <v>248</v>
      </c>
      <c r="G61" s="7" t="s">
        <v>90</v>
      </c>
      <c r="H61" s="7" t="s">
        <v>90</v>
      </c>
      <c r="I61" s="7" t="s">
        <v>90</v>
      </c>
      <c r="J61" s="7" t="s">
        <v>90</v>
      </c>
      <c r="K61" s="7" t="s">
        <v>90</v>
      </c>
      <c r="L61" s="7">
        <v>2</v>
      </c>
      <c r="M61" s="7">
        <v>2</v>
      </c>
      <c r="N61" s="7">
        <v>2</v>
      </c>
      <c r="O61" s="7">
        <v>2</v>
      </c>
      <c r="P61" s="7">
        <v>2</v>
      </c>
      <c r="Q61" s="7" t="s">
        <v>90</v>
      </c>
      <c r="R61" s="7" t="s">
        <v>90</v>
      </c>
      <c r="S61" s="7" t="s">
        <v>90</v>
      </c>
      <c r="T61" s="7" t="s">
        <v>90</v>
      </c>
      <c r="U61" s="7" t="s">
        <v>90</v>
      </c>
      <c r="V61" s="7" t="s">
        <v>90</v>
      </c>
      <c r="W61" s="7" t="s">
        <v>90</v>
      </c>
      <c r="X61" s="7">
        <v>100</v>
      </c>
    </row>
    <row r="62" spans="1:24" ht="75" x14ac:dyDescent="0.25">
      <c r="A62" s="7" t="s">
        <v>321</v>
      </c>
      <c r="B62" s="29" t="s">
        <v>48</v>
      </c>
      <c r="C62" s="7" t="s">
        <v>224</v>
      </c>
      <c r="D62" s="7" t="s">
        <v>246</v>
      </c>
      <c r="E62" s="29" t="s">
        <v>322</v>
      </c>
      <c r="F62" s="29" t="s">
        <v>248</v>
      </c>
      <c r="G62" s="7" t="s">
        <v>90</v>
      </c>
      <c r="H62" s="7" t="s">
        <v>90</v>
      </c>
      <c r="I62" s="7" t="s">
        <v>90</v>
      </c>
      <c r="J62" s="7" t="s">
        <v>90</v>
      </c>
      <c r="K62" s="7" t="s">
        <v>90</v>
      </c>
      <c r="L62" s="7" t="s">
        <v>90</v>
      </c>
      <c r="M62" s="7">
        <v>1</v>
      </c>
      <c r="N62" s="7" t="s">
        <v>90</v>
      </c>
      <c r="O62" s="7" t="s">
        <v>90</v>
      </c>
      <c r="P62" s="7" t="s">
        <v>90</v>
      </c>
      <c r="Q62" s="7" t="s">
        <v>90</v>
      </c>
      <c r="R62" s="7" t="s">
        <v>90</v>
      </c>
      <c r="S62" s="7" t="s">
        <v>90</v>
      </c>
      <c r="T62" s="7" t="s">
        <v>90</v>
      </c>
      <c r="U62" s="7" t="s">
        <v>90</v>
      </c>
      <c r="V62" s="7" t="s">
        <v>90</v>
      </c>
      <c r="W62" s="7" t="s">
        <v>90</v>
      </c>
      <c r="X62" s="7">
        <v>100</v>
      </c>
    </row>
    <row r="63" spans="1:24" ht="75" x14ac:dyDescent="0.25">
      <c r="A63" s="7" t="s">
        <v>323</v>
      </c>
      <c r="B63" s="29" t="s">
        <v>324</v>
      </c>
      <c r="C63" s="7" t="s">
        <v>308</v>
      </c>
      <c r="D63" s="7" t="s">
        <v>308</v>
      </c>
      <c r="E63" s="29" t="s">
        <v>247</v>
      </c>
      <c r="F63" s="29"/>
      <c r="G63" s="7" t="s">
        <v>90</v>
      </c>
      <c r="H63" s="7" t="s">
        <v>90</v>
      </c>
      <c r="I63" s="7" t="s">
        <v>90</v>
      </c>
      <c r="J63" s="7" t="s">
        <v>90</v>
      </c>
      <c r="K63" s="7" t="s">
        <v>90</v>
      </c>
      <c r="L63" s="7">
        <v>1</v>
      </c>
      <c r="M63" s="7" t="s">
        <v>90</v>
      </c>
      <c r="N63" s="7" t="s">
        <v>90</v>
      </c>
      <c r="O63" s="7" t="s">
        <v>90</v>
      </c>
      <c r="P63" s="7" t="s">
        <v>90</v>
      </c>
      <c r="Q63" s="7" t="s">
        <v>90</v>
      </c>
      <c r="R63" s="7" t="s">
        <v>90</v>
      </c>
      <c r="S63" s="7" t="s">
        <v>90</v>
      </c>
      <c r="T63" s="7" t="s">
        <v>90</v>
      </c>
      <c r="U63" s="7" t="s">
        <v>90</v>
      </c>
      <c r="V63" s="7" t="s">
        <v>90</v>
      </c>
      <c r="W63" s="7" t="s">
        <v>90</v>
      </c>
      <c r="X63" s="7">
        <v>100</v>
      </c>
    </row>
    <row r="64" spans="1:24" ht="60" x14ac:dyDescent="0.25">
      <c r="A64" s="7" t="s">
        <v>325</v>
      </c>
      <c r="B64" s="29" t="s">
        <v>326</v>
      </c>
      <c r="C64" s="7" t="s">
        <v>308</v>
      </c>
      <c r="D64" s="7" t="s">
        <v>308</v>
      </c>
      <c r="E64" s="29" t="s">
        <v>247</v>
      </c>
      <c r="F64" s="29" t="s">
        <v>248</v>
      </c>
      <c r="G64" s="7" t="s">
        <v>90</v>
      </c>
      <c r="H64" s="7" t="s">
        <v>90</v>
      </c>
      <c r="I64" s="7" t="s">
        <v>90</v>
      </c>
      <c r="J64" s="7" t="s">
        <v>90</v>
      </c>
      <c r="K64" s="7" t="s">
        <v>90</v>
      </c>
      <c r="L64" s="7">
        <v>1</v>
      </c>
      <c r="M64" s="7" t="s">
        <v>90</v>
      </c>
      <c r="N64" s="7" t="s">
        <v>90</v>
      </c>
      <c r="O64" s="7" t="s">
        <v>90</v>
      </c>
      <c r="P64" s="7" t="s">
        <v>90</v>
      </c>
      <c r="Q64" s="7" t="s">
        <v>90</v>
      </c>
      <c r="R64" s="7" t="s">
        <v>90</v>
      </c>
      <c r="S64" s="7" t="s">
        <v>90</v>
      </c>
      <c r="T64" s="7" t="s">
        <v>90</v>
      </c>
      <c r="U64" s="7" t="s">
        <v>90</v>
      </c>
      <c r="V64" s="7" t="s">
        <v>90</v>
      </c>
      <c r="W64" s="7" t="s">
        <v>90</v>
      </c>
      <c r="X64" s="7">
        <v>100</v>
      </c>
    </row>
  </sheetData>
  <mergeCells count="87">
    <mergeCell ref="W16:W17"/>
    <mergeCell ref="B26:B31"/>
    <mergeCell ref="C26:C31"/>
    <mergeCell ref="D26:D31"/>
    <mergeCell ref="E26:E31"/>
    <mergeCell ref="S21:S22"/>
    <mergeCell ref="T21:T22"/>
    <mergeCell ref="G21:G22"/>
    <mergeCell ref="H21:H22"/>
    <mergeCell ref="I21:I22"/>
    <mergeCell ref="J21:J22"/>
    <mergeCell ref="K21:K22"/>
    <mergeCell ref="L21:L22"/>
    <mergeCell ref="F21:F22"/>
    <mergeCell ref="U21:U22"/>
    <mergeCell ref="V21:V22"/>
    <mergeCell ref="A16:A18"/>
    <mergeCell ref="F16:F17"/>
    <mergeCell ref="S46:S47"/>
    <mergeCell ref="T46:T47"/>
    <mergeCell ref="U46:U47"/>
    <mergeCell ref="B16:B18"/>
    <mergeCell ref="C16:C18"/>
    <mergeCell ref="D16:D18"/>
    <mergeCell ref="G46:G47"/>
    <mergeCell ref="H46:H47"/>
    <mergeCell ref="I46:I47"/>
    <mergeCell ref="J46:J47"/>
    <mergeCell ref="K46:K47"/>
    <mergeCell ref="L46:L47"/>
    <mergeCell ref="A26:A31"/>
    <mergeCell ref="F46:F47"/>
    <mergeCell ref="X16:X17"/>
    <mergeCell ref="L16:L17"/>
    <mergeCell ref="E16:E18"/>
    <mergeCell ref="E9:E10"/>
    <mergeCell ref="F9:F10"/>
    <mergeCell ref="G9:G10"/>
    <mergeCell ref="X9:X10"/>
    <mergeCell ref="S16:S17"/>
    <mergeCell ref="T16:T17"/>
    <mergeCell ref="U16:U17"/>
    <mergeCell ref="V16:V17"/>
    <mergeCell ref="M16:M17"/>
    <mergeCell ref="N16:N17"/>
    <mergeCell ref="O16:O17"/>
    <mergeCell ref="P16:P17"/>
    <mergeCell ref="Q16:Q17"/>
    <mergeCell ref="X46:X47"/>
    <mergeCell ref="M46:M47"/>
    <mergeCell ref="N46:N47"/>
    <mergeCell ref="O46:O47"/>
    <mergeCell ref="P46:P47"/>
    <mergeCell ref="Q46:Q47"/>
    <mergeCell ref="R46:R47"/>
    <mergeCell ref="V46:V47"/>
    <mergeCell ref="W46:W47"/>
    <mergeCell ref="S1:X5"/>
    <mergeCell ref="H9:W9"/>
    <mergeCell ref="A7:X7"/>
    <mergeCell ref="A9:A10"/>
    <mergeCell ref="A12:A14"/>
    <mergeCell ref="B12:B14"/>
    <mergeCell ref="C12:C14"/>
    <mergeCell ref="D12:D14"/>
    <mergeCell ref="E12:E14"/>
    <mergeCell ref="B9:B10"/>
    <mergeCell ref="C9:D9"/>
    <mergeCell ref="A21:A23"/>
    <mergeCell ref="B21:B23"/>
    <mergeCell ref="C21:C22"/>
    <mergeCell ref="D21:D22"/>
    <mergeCell ref="E21:E22"/>
    <mergeCell ref="W21:W22"/>
    <mergeCell ref="X21:X22"/>
    <mergeCell ref="M21:M22"/>
    <mergeCell ref="N21:N22"/>
    <mergeCell ref="O21:O22"/>
    <mergeCell ref="P21:P22"/>
    <mergeCell ref="Q21:Q22"/>
    <mergeCell ref="R21:R22"/>
    <mergeCell ref="R16:R17"/>
    <mergeCell ref="G16:G17"/>
    <mergeCell ref="H16:H17"/>
    <mergeCell ref="I16:I17"/>
    <mergeCell ref="J16:J17"/>
    <mergeCell ref="K16:K17"/>
  </mergeCells>
  <hyperlinks>
    <hyperlink ref="B55" r:id="rId1" display="consultantplus://offline/ref=7BBE1C843625642A5FF188AE9434C0ED4A05364015E22A9FE704ECD5D80E0A96E5F33973F96862C45D689674532CE55C8E8C580F3AA827DFt9lCA"/>
  </hyperlinks>
  <pageMargins left="0.39370078740157483" right="0.39370078740157483" top="0.78740157480314965" bottom="0.39370078740157483" header="0.31496062992125984" footer="0.31496062992125984"/>
  <pageSetup paperSize="9" scale="55" fitToWidth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opLeftCell="C79" zoomScale="91" zoomScaleNormal="91" zoomScaleSheetLayoutView="89" workbookViewId="0">
      <selection activeCell="H17" sqref="H17"/>
    </sheetView>
  </sheetViews>
  <sheetFormatPr defaultRowHeight="15" x14ac:dyDescent="0.25"/>
  <cols>
    <col min="1" max="1" width="5.140625" style="3" customWidth="1"/>
    <col min="2" max="2" width="39.140625" style="3" customWidth="1"/>
    <col min="3" max="3" width="19" style="3" customWidth="1"/>
    <col min="4" max="4" width="9.42578125" style="3" bestFit="1" customWidth="1"/>
    <col min="5" max="5" width="11.85546875" style="3" customWidth="1"/>
    <col min="6" max="6" width="11.42578125" style="3" customWidth="1"/>
    <col min="7" max="7" width="10.7109375" style="3" customWidth="1"/>
    <col min="8" max="8" width="13.140625" style="4" bestFit="1" customWidth="1"/>
    <col min="9" max="13" width="10.140625" style="3" bestFit="1" customWidth="1"/>
    <col min="14" max="14" width="10.140625" style="4" bestFit="1" customWidth="1"/>
    <col min="15" max="16" width="11.28515625" style="3" bestFit="1" customWidth="1"/>
    <col min="17" max="17" width="11.28515625" style="67" bestFit="1" customWidth="1"/>
    <col min="18" max="19" width="11.28515625" style="3" bestFit="1" customWidth="1"/>
    <col min="20" max="24" width="11.5703125" style="3" customWidth="1"/>
    <col min="25" max="25" width="10.140625" style="3" bestFit="1" customWidth="1"/>
    <col min="26" max="16384" width="9.140625" style="3"/>
  </cols>
  <sheetData>
    <row r="1" spans="1:25" ht="15.75" x14ac:dyDescent="0.25">
      <c r="O1" s="1"/>
      <c r="P1" s="1"/>
      <c r="Q1" s="66"/>
      <c r="R1" s="1"/>
      <c r="S1" s="76" t="s">
        <v>199</v>
      </c>
      <c r="T1" s="76"/>
      <c r="U1" s="76"/>
      <c r="V1" s="76"/>
      <c r="W1" s="76"/>
      <c r="X1" s="76"/>
    </row>
    <row r="2" spans="1:25" ht="15.75" x14ac:dyDescent="0.25">
      <c r="O2" s="1"/>
      <c r="P2" s="1"/>
      <c r="Q2" s="66"/>
      <c r="R2" s="1"/>
      <c r="S2" s="76"/>
      <c r="T2" s="76"/>
      <c r="U2" s="76"/>
      <c r="V2" s="76"/>
      <c r="W2" s="76"/>
      <c r="X2" s="76"/>
    </row>
    <row r="3" spans="1:25" ht="15.75" x14ac:dyDescent="0.25">
      <c r="O3" s="1"/>
      <c r="P3" s="1"/>
      <c r="Q3" s="66"/>
      <c r="R3" s="1"/>
      <c r="S3" s="76"/>
      <c r="T3" s="76"/>
      <c r="U3" s="76"/>
      <c r="V3" s="76"/>
      <c r="W3" s="76"/>
      <c r="X3" s="76"/>
    </row>
    <row r="4" spans="1:25" ht="15.75" x14ac:dyDescent="0.25">
      <c r="O4" s="1"/>
      <c r="P4" s="1"/>
      <c r="Q4" s="66"/>
      <c r="R4" s="1"/>
      <c r="S4" s="76"/>
      <c r="T4" s="76"/>
      <c r="U4" s="76"/>
      <c r="V4" s="76"/>
      <c r="W4" s="76"/>
      <c r="X4" s="76"/>
    </row>
    <row r="5" spans="1:25" x14ac:dyDescent="0.25">
      <c r="S5" s="76"/>
      <c r="T5" s="76"/>
      <c r="U5" s="76"/>
      <c r="V5" s="76"/>
      <c r="W5" s="76"/>
      <c r="X5" s="76"/>
    </row>
    <row r="6" spans="1:25" x14ac:dyDescent="0.25">
      <c r="S6" s="6"/>
      <c r="T6" s="6"/>
      <c r="U6" s="6"/>
      <c r="V6" s="6"/>
      <c r="W6" s="6"/>
      <c r="X6" s="6"/>
    </row>
    <row r="7" spans="1:25" ht="18.75" x14ac:dyDescent="0.3">
      <c r="A7" s="78" t="s">
        <v>120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</row>
    <row r="9" spans="1:25" x14ac:dyDescent="0.25">
      <c r="A9" s="74" t="s">
        <v>80</v>
      </c>
      <c r="B9" s="74" t="s">
        <v>81</v>
      </c>
      <c r="C9" s="74" t="s">
        <v>82</v>
      </c>
      <c r="D9" s="74" t="s">
        <v>83</v>
      </c>
      <c r="E9" s="74"/>
      <c r="F9" s="74"/>
      <c r="G9" s="74"/>
      <c r="H9" s="74" t="s">
        <v>185</v>
      </c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</row>
    <row r="10" spans="1:25" x14ac:dyDescent="0.25">
      <c r="A10" s="74"/>
      <c r="B10" s="74"/>
      <c r="C10" s="74"/>
      <c r="D10" s="74" t="s">
        <v>84</v>
      </c>
      <c r="E10" s="74" t="s">
        <v>85</v>
      </c>
      <c r="F10" s="74" t="s">
        <v>86</v>
      </c>
      <c r="G10" s="74" t="s">
        <v>87</v>
      </c>
      <c r="H10" s="85" t="s">
        <v>5</v>
      </c>
      <c r="I10" s="74">
        <v>2015</v>
      </c>
      <c r="J10" s="74">
        <v>2016</v>
      </c>
      <c r="K10" s="74">
        <v>2017</v>
      </c>
      <c r="L10" s="74">
        <v>2018</v>
      </c>
      <c r="M10" s="74">
        <v>2019</v>
      </c>
      <c r="N10" s="85">
        <v>2020</v>
      </c>
      <c r="O10" s="74">
        <v>2021</v>
      </c>
      <c r="P10" s="74">
        <v>2022</v>
      </c>
      <c r="Q10" s="86">
        <v>2023</v>
      </c>
      <c r="R10" s="74">
        <v>2024</v>
      </c>
      <c r="S10" s="74">
        <v>2025</v>
      </c>
      <c r="T10" s="74">
        <v>2026</v>
      </c>
      <c r="U10" s="74">
        <v>2027</v>
      </c>
      <c r="V10" s="74">
        <v>2028</v>
      </c>
      <c r="W10" s="74">
        <v>2029</v>
      </c>
      <c r="X10" s="74">
        <v>2030</v>
      </c>
    </row>
    <row r="11" spans="1:25" x14ac:dyDescent="0.25">
      <c r="A11" s="74"/>
      <c r="B11" s="74"/>
      <c r="C11" s="74"/>
      <c r="D11" s="74"/>
      <c r="E11" s="74"/>
      <c r="F11" s="74"/>
      <c r="G11" s="74"/>
      <c r="H11" s="85"/>
      <c r="I11" s="74"/>
      <c r="J11" s="74"/>
      <c r="K11" s="74"/>
      <c r="L11" s="74"/>
      <c r="M11" s="74"/>
      <c r="N11" s="85"/>
      <c r="O11" s="74"/>
      <c r="P11" s="74"/>
      <c r="Q11" s="86"/>
      <c r="R11" s="74"/>
      <c r="S11" s="74"/>
      <c r="T11" s="74"/>
      <c r="U11" s="74"/>
      <c r="V11" s="74"/>
      <c r="W11" s="74"/>
      <c r="X11" s="74"/>
    </row>
    <row r="12" spans="1:25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38">
        <v>8</v>
      </c>
      <c r="I12" s="7">
        <v>10</v>
      </c>
      <c r="J12" s="7">
        <v>11</v>
      </c>
      <c r="K12" s="7">
        <v>12</v>
      </c>
      <c r="L12" s="7">
        <v>13</v>
      </c>
      <c r="M12" s="7">
        <v>14</v>
      </c>
      <c r="N12" s="38">
        <v>15</v>
      </c>
      <c r="O12" s="7">
        <v>16</v>
      </c>
      <c r="P12" s="7">
        <v>17</v>
      </c>
      <c r="Q12" s="68">
        <v>18</v>
      </c>
      <c r="R12" s="7">
        <v>19</v>
      </c>
      <c r="S12" s="7">
        <v>20</v>
      </c>
      <c r="T12" s="7">
        <v>21</v>
      </c>
      <c r="U12" s="7">
        <v>22</v>
      </c>
      <c r="V12" s="7">
        <v>23</v>
      </c>
      <c r="W12" s="7">
        <v>24</v>
      </c>
      <c r="X12" s="7">
        <v>25</v>
      </c>
    </row>
    <row r="13" spans="1:25" ht="99.75" x14ac:dyDescent="0.25">
      <c r="A13" s="39"/>
      <c r="B13" s="40" t="s">
        <v>17</v>
      </c>
      <c r="C13" s="40" t="s">
        <v>197</v>
      </c>
      <c r="D13" s="39" t="s">
        <v>88</v>
      </c>
      <c r="E13" s="41"/>
      <c r="F13" s="41"/>
      <c r="G13" s="41"/>
      <c r="H13" s="42">
        <f>SUM(I13:X13)</f>
        <v>1682195.9379700006</v>
      </c>
      <c r="I13" s="43">
        <f>'приложение 3'!E15</f>
        <v>15960</v>
      </c>
      <c r="J13" s="43">
        <f>'приложение 3'!F15</f>
        <v>16724</v>
      </c>
      <c r="K13" s="43">
        <f>'приложение 3'!G15</f>
        <v>36104.700000000004</v>
      </c>
      <c r="L13" s="43">
        <f>'приложение 3'!H15</f>
        <v>98369.1</v>
      </c>
      <c r="M13" s="43">
        <f>'приложение 3'!I15</f>
        <v>85491.299999999988</v>
      </c>
      <c r="N13" s="42">
        <f>'приложение 3'!J15</f>
        <v>99462.3</v>
      </c>
      <c r="O13" s="43">
        <f>'приложение 3'!K15</f>
        <v>196890.2</v>
      </c>
      <c r="P13" s="57">
        <f>'приложение 3'!L15</f>
        <v>142742.21797</v>
      </c>
      <c r="Q13" s="69">
        <f>'приложение 3'!M15</f>
        <v>145652.59999999998</v>
      </c>
      <c r="R13" s="43">
        <f>'приложение 3'!N15</f>
        <v>145647.51999999999</v>
      </c>
      <c r="S13" s="43">
        <f>'приложение 3'!O15</f>
        <v>130774</v>
      </c>
      <c r="T13" s="43">
        <f>'приложение 3'!P15</f>
        <v>113675.6</v>
      </c>
      <c r="U13" s="43">
        <f>'приложение 3'!Q15</f>
        <v>113675.6</v>
      </c>
      <c r="V13" s="43">
        <f>'приложение 3'!R15</f>
        <v>113675.6</v>
      </c>
      <c r="W13" s="43">
        <f>'приложение 3'!S15</f>
        <v>113675.6</v>
      </c>
      <c r="X13" s="43">
        <f>'приложение 3'!T15</f>
        <v>113675.6</v>
      </c>
    </row>
    <row r="14" spans="1:25" x14ac:dyDescent="0.25">
      <c r="A14" s="89" t="s">
        <v>121</v>
      </c>
      <c r="B14" s="87" t="s">
        <v>186</v>
      </c>
      <c r="C14" s="87" t="s">
        <v>127</v>
      </c>
      <c r="D14" s="39" t="s">
        <v>125</v>
      </c>
      <c r="E14" s="41" t="s">
        <v>119</v>
      </c>
      <c r="F14" s="41"/>
      <c r="G14" s="41">
        <v>600</v>
      </c>
      <c r="H14" s="44">
        <v>3509</v>
      </c>
      <c r="I14" s="45">
        <v>3509</v>
      </c>
      <c r="J14" s="45">
        <v>0</v>
      </c>
      <c r="K14" s="45">
        <v>0</v>
      </c>
      <c r="L14" s="45">
        <v>0</v>
      </c>
      <c r="M14" s="45">
        <v>0</v>
      </c>
      <c r="N14" s="44">
        <v>0</v>
      </c>
      <c r="O14" s="45">
        <v>0</v>
      </c>
      <c r="P14" s="45">
        <v>0</v>
      </c>
      <c r="Q14" s="70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5"/>
    </row>
    <row r="15" spans="1:25" ht="28.5" x14ac:dyDescent="0.25">
      <c r="A15" s="89"/>
      <c r="B15" s="87"/>
      <c r="C15" s="87"/>
      <c r="D15" s="39" t="s">
        <v>125</v>
      </c>
      <c r="E15" s="41" t="s">
        <v>174</v>
      </c>
      <c r="F15" s="41"/>
      <c r="G15" s="41">
        <v>600</v>
      </c>
      <c r="H15" s="44">
        <f>SUM(I15:S15)</f>
        <v>41394.899999999994</v>
      </c>
      <c r="I15" s="45">
        <v>0</v>
      </c>
      <c r="J15" s="45">
        <v>1800</v>
      </c>
      <c r="K15" s="45">
        <v>1853.2</v>
      </c>
      <c r="L15" s="45">
        <v>2700</v>
      </c>
      <c r="M15" s="45">
        <v>4216.3999999999996</v>
      </c>
      <c r="N15" s="45">
        <v>5560.6</v>
      </c>
      <c r="O15" s="44">
        <v>5018</v>
      </c>
      <c r="P15" s="44">
        <v>5213.7</v>
      </c>
      <c r="Q15" s="70">
        <v>6033</v>
      </c>
      <c r="R15" s="45">
        <v>5000</v>
      </c>
      <c r="S15" s="44">
        <v>4000</v>
      </c>
      <c r="T15" s="44">
        <f>T18</f>
        <v>4000</v>
      </c>
      <c r="U15" s="46">
        <f>U18</f>
        <v>4000</v>
      </c>
      <c r="V15" s="46">
        <f>V18</f>
        <v>4000</v>
      </c>
      <c r="W15" s="46">
        <f>W18</f>
        <v>4000</v>
      </c>
      <c r="X15" s="46">
        <f>X18</f>
        <v>4000</v>
      </c>
    </row>
    <row r="16" spans="1:25" ht="42.75" x14ac:dyDescent="0.25">
      <c r="A16" s="89"/>
      <c r="B16" s="87"/>
      <c r="C16" s="40" t="s">
        <v>92</v>
      </c>
      <c r="D16" s="39" t="s">
        <v>126</v>
      </c>
      <c r="E16" s="41">
        <v>702</v>
      </c>
      <c r="F16" s="41"/>
      <c r="G16" s="41">
        <v>600</v>
      </c>
      <c r="H16" s="44">
        <v>20</v>
      </c>
      <c r="I16" s="45">
        <v>0</v>
      </c>
      <c r="J16" s="45">
        <v>20</v>
      </c>
      <c r="K16" s="45">
        <v>0</v>
      </c>
      <c r="L16" s="45">
        <v>0</v>
      </c>
      <c r="M16" s="45">
        <v>0</v>
      </c>
      <c r="N16" s="44">
        <v>0</v>
      </c>
      <c r="O16" s="45">
        <v>0</v>
      </c>
      <c r="P16" s="45">
        <v>0</v>
      </c>
      <c r="Q16" s="70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</row>
    <row r="17" spans="1:24" x14ac:dyDescent="0.25">
      <c r="A17" s="88" t="s">
        <v>49</v>
      </c>
      <c r="B17" s="75" t="s">
        <v>187</v>
      </c>
      <c r="C17" s="29" t="s">
        <v>93</v>
      </c>
      <c r="D17" s="47" t="s">
        <v>125</v>
      </c>
      <c r="E17" s="7">
        <v>1101</v>
      </c>
      <c r="F17" s="7">
        <v>620001</v>
      </c>
      <c r="G17" s="7">
        <v>600</v>
      </c>
      <c r="H17" s="48">
        <v>3509</v>
      </c>
      <c r="I17" s="49">
        <v>3509</v>
      </c>
      <c r="J17" s="49">
        <v>0</v>
      </c>
      <c r="K17" s="49">
        <v>0</v>
      </c>
      <c r="L17" s="49">
        <v>0</v>
      </c>
      <c r="M17" s="49">
        <v>0</v>
      </c>
      <c r="N17" s="48">
        <v>0</v>
      </c>
      <c r="O17" s="49">
        <v>0</v>
      </c>
      <c r="P17" s="49">
        <v>0</v>
      </c>
      <c r="Q17" s="71">
        <v>0</v>
      </c>
      <c r="R17" s="49">
        <v>0</v>
      </c>
      <c r="S17" s="49">
        <v>0</v>
      </c>
      <c r="T17" s="49">
        <v>0</v>
      </c>
      <c r="U17" s="49">
        <v>0</v>
      </c>
      <c r="V17" s="49">
        <v>0</v>
      </c>
      <c r="W17" s="49">
        <v>0</v>
      </c>
      <c r="X17" s="49">
        <v>0</v>
      </c>
    </row>
    <row r="18" spans="1:24" ht="45" x14ac:dyDescent="0.25">
      <c r="A18" s="88"/>
      <c r="B18" s="75"/>
      <c r="C18" s="29" t="s">
        <v>127</v>
      </c>
      <c r="D18" s="47" t="s">
        <v>125</v>
      </c>
      <c r="E18" s="7" t="s">
        <v>173</v>
      </c>
      <c r="F18" s="7" t="s">
        <v>94</v>
      </c>
      <c r="G18" s="7">
        <v>621</v>
      </c>
      <c r="H18" s="48">
        <f>SUM(I18:S18)</f>
        <v>41394.899999999994</v>
      </c>
      <c r="I18" s="49">
        <v>0</v>
      </c>
      <c r="J18" s="49">
        <v>1800</v>
      </c>
      <c r="K18" s="49">
        <v>1853.2</v>
      </c>
      <c r="L18" s="49">
        <v>2700</v>
      </c>
      <c r="M18" s="49">
        <v>4216.3999999999996</v>
      </c>
      <c r="N18" s="49">
        <v>5560.6</v>
      </c>
      <c r="O18" s="48">
        <v>5018</v>
      </c>
      <c r="P18" s="48">
        <v>5213.7</v>
      </c>
      <c r="Q18" s="71">
        <v>6033</v>
      </c>
      <c r="R18" s="49">
        <v>5000</v>
      </c>
      <c r="S18" s="48">
        <v>4000</v>
      </c>
      <c r="T18" s="48">
        <v>4000</v>
      </c>
      <c r="U18" s="48">
        <v>4000</v>
      </c>
      <c r="V18" s="48">
        <v>4000</v>
      </c>
      <c r="W18" s="48">
        <v>4000</v>
      </c>
      <c r="X18" s="48">
        <v>4000</v>
      </c>
    </row>
    <row r="19" spans="1:24" ht="45" x14ac:dyDescent="0.25">
      <c r="A19" s="47" t="s">
        <v>129</v>
      </c>
      <c r="B19" s="29" t="s">
        <v>130</v>
      </c>
      <c r="C19" s="29" t="s">
        <v>127</v>
      </c>
      <c r="D19" s="47" t="s">
        <v>125</v>
      </c>
      <c r="E19" s="7" t="s">
        <v>119</v>
      </c>
      <c r="F19" s="7">
        <v>6200102100</v>
      </c>
      <c r="G19" s="7">
        <v>621</v>
      </c>
      <c r="H19" s="48">
        <v>0</v>
      </c>
      <c r="I19" s="49">
        <v>0</v>
      </c>
      <c r="J19" s="49">
        <v>0</v>
      </c>
      <c r="K19" s="49">
        <v>0</v>
      </c>
      <c r="L19" s="49">
        <v>0</v>
      </c>
      <c r="M19" s="49">
        <v>0</v>
      </c>
      <c r="N19" s="48">
        <v>0</v>
      </c>
      <c r="O19" s="49">
        <v>0</v>
      </c>
      <c r="P19" s="49">
        <v>0</v>
      </c>
      <c r="Q19" s="71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49">
        <v>0</v>
      </c>
      <c r="X19" s="49">
        <v>0</v>
      </c>
    </row>
    <row r="20" spans="1:24" ht="60" x14ac:dyDescent="0.25">
      <c r="A20" s="47" t="s">
        <v>50</v>
      </c>
      <c r="B20" s="50" t="s">
        <v>23</v>
      </c>
      <c r="C20" s="50" t="s">
        <v>95</v>
      </c>
      <c r="D20" s="47" t="s">
        <v>126</v>
      </c>
      <c r="E20" s="7">
        <v>702</v>
      </c>
      <c r="F20" s="7" t="s">
        <v>96</v>
      </c>
      <c r="G20" s="7">
        <v>600</v>
      </c>
      <c r="H20" s="48">
        <v>20</v>
      </c>
      <c r="I20" s="49">
        <v>0</v>
      </c>
      <c r="J20" s="49">
        <v>20</v>
      </c>
      <c r="K20" s="49">
        <v>0</v>
      </c>
      <c r="L20" s="49">
        <v>0</v>
      </c>
      <c r="M20" s="49">
        <v>0</v>
      </c>
      <c r="N20" s="48">
        <v>0</v>
      </c>
      <c r="O20" s="49">
        <v>0</v>
      </c>
      <c r="P20" s="49">
        <v>0</v>
      </c>
      <c r="Q20" s="71">
        <v>0</v>
      </c>
      <c r="R20" s="49">
        <v>0</v>
      </c>
      <c r="S20" s="49">
        <v>0</v>
      </c>
      <c r="T20" s="49">
        <v>0</v>
      </c>
      <c r="U20" s="49">
        <v>0</v>
      </c>
      <c r="V20" s="49">
        <v>0</v>
      </c>
      <c r="W20" s="49">
        <v>0</v>
      </c>
      <c r="X20" s="49">
        <v>0</v>
      </c>
    </row>
    <row r="21" spans="1:24" ht="71.25" x14ac:dyDescent="0.25">
      <c r="A21" s="39" t="s">
        <v>122</v>
      </c>
      <c r="B21" s="40" t="s">
        <v>24</v>
      </c>
      <c r="C21" s="40" t="s">
        <v>188</v>
      </c>
      <c r="D21" s="39" t="s">
        <v>125</v>
      </c>
      <c r="E21" s="41" t="s">
        <v>175</v>
      </c>
      <c r="F21" s="41"/>
      <c r="G21" s="41">
        <v>600</v>
      </c>
      <c r="H21" s="44">
        <f>SUM(I21:S21)</f>
        <v>4211.6688400000003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4">
        <f>'приложение 3'!J35</f>
        <v>0</v>
      </c>
      <c r="O21" s="45">
        <f>'приложение 3'!K35</f>
        <v>1478.3</v>
      </c>
      <c r="P21" s="57">
        <f>'приложение 3'!L35</f>
        <v>2733.3688400000001</v>
      </c>
      <c r="Q21" s="70">
        <f>'приложение 3'!M35</f>
        <v>0</v>
      </c>
      <c r="R21" s="44">
        <f>'приложение 3'!N35</f>
        <v>0</v>
      </c>
      <c r="S21" s="44">
        <f>'приложение 3'!O35</f>
        <v>0</v>
      </c>
      <c r="T21" s="49">
        <v>0</v>
      </c>
      <c r="U21" s="49">
        <v>0</v>
      </c>
      <c r="V21" s="49">
        <v>0</v>
      </c>
      <c r="W21" s="49">
        <v>0</v>
      </c>
      <c r="X21" s="49">
        <v>0</v>
      </c>
    </row>
    <row r="22" spans="1:24" ht="60" x14ac:dyDescent="0.25">
      <c r="A22" s="47" t="s">
        <v>52</v>
      </c>
      <c r="B22" s="29" t="s">
        <v>26</v>
      </c>
      <c r="C22" s="29" t="s">
        <v>198</v>
      </c>
      <c r="D22" s="47" t="s">
        <v>163</v>
      </c>
      <c r="E22" s="7">
        <v>1101</v>
      </c>
      <c r="F22" s="7" t="s">
        <v>97</v>
      </c>
      <c r="G22" s="7">
        <v>600</v>
      </c>
      <c r="H22" s="48">
        <f>SUM(I22:S22)</f>
        <v>234.73684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8">
        <f>'приложение 3'!J44</f>
        <v>0</v>
      </c>
      <c r="O22" s="49">
        <f>'приложение 3'!K44</f>
        <v>0</v>
      </c>
      <c r="P22" s="72">
        <f>'приложение 3'!L45</f>
        <v>234.73684</v>
      </c>
      <c r="Q22" s="71">
        <f>'приложение 3'!M44</f>
        <v>0</v>
      </c>
      <c r="R22" s="48">
        <f>'приложение 3'!N44</f>
        <v>0</v>
      </c>
      <c r="S22" s="48">
        <f>'приложение 3'!O44</f>
        <v>0</v>
      </c>
      <c r="T22" s="48">
        <f>'приложение 3'!P44</f>
        <v>0</v>
      </c>
      <c r="U22" s="48">
        <f>'приложение 3'!Q44</f>
        <v>0</v>
      </c>
      <c r="V22" s="48">
        <f>'приложение 3'!R44</f>
        <v>0</v>
      </c>
      <c r="W22" s="48">
        <f>'приложение 3'!S44</f>
        <v>0</v>
      </c>
      <c r="X22" s="48">
        <f>'приложение 3'!T44</f>
        <v>0</v>
      </c>
    </row>
    <row r="23" spans="1:24" ht="60" x14ac:dyDescent="0.25">
      <c r="A23" s="47" t="s">
        <v>154</v>
      </c>
      <c r="B23" s="29" t="s">
        <v>26</v>
      </c>
      <c r="C23" s="29" t="s">
        <v>165</v>
      </c>
      <c r="D23" s="47" t="s">
        <v>125</v>
      </c>
      <c r="E23" s="7" t="s">
        <v>119</v>
      </c>
      <c r="F23" s="7">
        <v>6200202320</v>
      </c>
      <c r="G23" s="7">
        <v>600</v>
      </c>
      <c r="H23" s="48">
        <f>SUM(I23:S23)</f>
        <v>3976.9319999999998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8">
        <f>'приложение 3'!J44</f>
        <v>0</v>
      </c>
      <c r="O23" s="48">
        <f>'приложение 3'!K50</f>
        <v>1478.3</v>
      </c>
      <c r="P23" s="72">
        <f>'приложение 3'!L50</f>
        <v>2498.6320000000001</v>
      </c>
      <c r="Q23" s="71">
        <f>'приложение 3'!M44</f>
        <v>0</v>
      </c>
      <c r="R23" s="48">
        <f>'приложение 3'!N44</f>
        <v>0</v>
      </c>
      <c r="S23" s="48">
        <f>'приложение 3'!O44</f>
        <v>0</v>
      </c>
      <c r="T23" s="48">
        <f>'приложение 3'!P45</f>
        <v>0</v>
      </c>
      <c r="U23" s="48">
        <f>'приложение 3'!Q45</f>
        <v>0</v>
      </c>
      <c r="V23" s="48">
        <f>'приложение 3'!R45</f>
        <v>0</v>
      </c>
      <c r="W23" s="48">
        <f>'приложение 3'!S45</f>
        <v>0</v>
      </c>
      <c r="X23" s="48">
        <f>'приложение 3'!T45</f>
        <v>0</v>
      </c>
    </row>
    <row r="24" spans="1:24" ht="30" x14ac:dyDescent="0.25">
      <c r="A24" s="51" t="s">
        <v>160</v>
      </c>
      <c r="B24" s="52" t="s">
        <v>161</v>
      </c>
      <c r="C24" s="52" t="s">
        <v>89</v>
      </c>
      <c r="D24" s="51" t="s">
        <v>125</v>
      </c>
      <c r="E24" s="38">
        <v>1102</v>
      </c>
      <c r="F24" s="38" t="s">
        <v>162</v>
      </c>
      <c r="G24" s="38">
        <v>600</v>
      </c>
      <c r="H24" s="48">
        <f>SUM(I24:S24)</f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f>'приложение 3'!J45</f>
        <v>0</v>
      </c>
      <c r="O24" s="48">
        <v>0</v>
      </c>
      <c r="P24" s="72">
        <v>0</v>
      </c>
      <c r="Q24" s="71">
        <f>'приложение 3'!M55</f>
        <v>0</v>
      </c>
      <c r="R24" s="48">
        <f>'приложение 3'!N45</f>
        <v>0</v>
      </c>
      <c r="S24" s="48">
        <f>'приложение 3'!O55</f>
        <v>0</v>
      </c>
      <c r="T24" s="48">
        <f>'приложение 3'!P46</f>
        <v>0</v>
      </c>
      <c r="U24" s="48">
        <f>'приложение 3'!Q46</f>
        <v>0</v>
      </c>
      <c r="V24" s="48">
        <f>'приложение 3'!R46</f>
        <v>0</v>
      </c>
      <c r="W24" s="48">
        <f>'приложение 3'!S46</f>
        <v>0</v>
      </c>
      <c r="X24" s="48">
        <f>'приложение 3'!T46</f>
        <v>0</v>
      </c>
    </row>
    <row r="25" spans="1:24" ht="42.75" x14ac:dyDescent="0.25">
      <c r="A25" s="39">
        <v>3</v>
      </c>
      <c r="B25" s="40" t="s">
        <v>189</v>
      </c>
      <c r="C25" s="40" t="s">
        <v>156</v>
      </c>
      <c r="D25" s="39" t="s">
        <v>164</v>
      </c>
      <c r="E25" s="41">
        <v>1102</v>
      </c>
      <c r="F25" s="41"/>
      <c r="G25" s="41">
        <v>465</v>
      </c>
      <c r="H25" s="44">
        <f>SUM(I25:S25)</f>
        <v>66608.133999999991</v>
      </c>
      <c r="I25" s="45">
        <f>'приложение 3'!E60</f>
        <v>3100</v>
      </c>
      <c r="J25" s="45">
        <f>'приложение 3'!F60</f>
        <v>4169</v>
      </c>
      <c r="K25" s="45">
        <f>'приложение 3'!G60</f>
        <v>685.1</v>
      </c>
      <c r="L25" s="45">
        <f>'приложение 3'!H60</f>
        <v>16718.099999999999</v>
      </c>
      <c r="M25" s="45">
        <f>'приложение 3'!I60</f>
        <v>0</v>
      </c>
      <c r="N25" s="45">
        <f>'приложение 3'!J60</f>
        <v>0</v>
      </c>
      <c r="O25" s="45">
        <f>'приложение 3'!K60</f>
        <v>3245.1</v>
      </c>
      <c r="P25" s="57">
        <f>'приложение 3'!L60</f>
        <v>8909.4339999999993</v>
      </c>
      <c r="Q25" s="70">
        <f>'приложение 3'!M60</f>
        <v>0</v>
      </c>
      <c r="R25" s="45">
        <f>'приложение 3'!N60</f>
        <v>12683</v>
      </c>
      <c r="S25" s="45">
        <f>'приложение 3'!O60</f>
        <v>17098.400000000001</v>
      </c>
      <c r="T25" s="45">
        <f ca="1">'приложение 2'!T25</f>
        <v>0</v>
      </c>
      <c r="U25" s="45">
        <f ca="1">'приложение 2'!U25</f>
        <v>0</v>
      </c>
      <c r="V25" s="45">
        <f ca="1">'приложение 2'!V25</f>
        <v>0</v>
      </c>
      <c r="W25" s="45">
        <f ca="1">'приложение 2'!W25</f>
        <v>0</v>
      </c>
      <c r="X25" s="45">
        <f ca="1">'приложение 2'!X25</f>
        <v>0</v>
      </c>
    </row>
    <row r="26" spans="1:24" x14ac:dyDescent="0.25">
      <c r="A26" s="88" t="s">
        <v>53</v>
      </c>
      <c r="B26" s="75" t="s">
        <v>28</v>
      </c>
      <c r="C26" s="74" t="s">
        <v>89</v>
      </c>
      <c r="D26" s="47" t="s">
        <v>125</v>
      </c>
      <c r="E26" s="7">
        <v>1102</v>
      </c>
      <c r="F26" s="7">
        <v>6200007</v>
      </c>
      <c r="G26" s="7">
        <v>465</v>
      </c>
      <c r="H26" s="48">
        <v>3100</v>
      </c>
      <c r="I26" s="49">
        <v>3100</v>
      </c>
      <c r="J26" s="49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71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</row>
    <row r="27" spans="1:24" x14ac:dyDescent="0.25">
      <c r="A27" s="88"/>
      <c r="B27" s="75"/>
      <c r="C27" s="74"/>
      <c r="D27" s="47" t="s">
        <v>125</v>
      </c>
      <c r="E27" s="7">
        <v>1102</v>
      </c>
      <c r="F27" s="7" t="s">
        <v>98</v>
      </c>
      <c r="G27" s="7">
        <v>465</v>
      </c>
      <c r="H27" s="48">
        <v>3019</v>
      </c>
      <c r="I27" s="48">
        <v>0</v>
      </c>
      <c r="J27" s="49">
        <v>3019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71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</row>
    <row r="28" spans="1:24" x14ac:dyDescent="0.25">
      <c r="A28" s="88"/>
      <c r="B28" s="75"/>
      <c r="C28" s="74"/>
      <c r="D28" s="47" t="s">
        <v>125</v>
      </c>
      <c r="E28" s="7">
        <v>1102</v>
      </c>
      <c r="F28" s="7" t="s">
        <v>99</v>
      </c>
      <c r="G28" s="7">
        <v>465</v>
      </c>
      <c r="H28" s="48">
        <v>1050</v>
      </c>
      <c r="I28" s="48">
        <v>0</v>
      </c>
      <c r="J28" s="49">
        <v>1050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71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</row>
    <row r="29" spans="1:24" x14ac:dyDescent="0.25">
      <c r="A29" s="88"/>
      <c r="B29" s="75"/>
      <c r="C29" s="74"/>
      <c r="D29" s="47" t="s">
        <v>125</v>
      </c>
      <c r="E29" s="7">
        <v>1102</v>
      </c>
      <c r="F29" s="7">
        <v>6200302150</v>
      </c>
      <c r="G29" s="7">
        <v>465</v>
      </c>
      <c r="H29" s="48">
        <v>16943.8</v>
      </c>
      <c r="I29" s="48">
        <v>0</v>
      </c>
      <c r="J29" s="49">
        <v>0</v>
      </c>
      <c r="K29" s="49">
        <v>225.7</v>
      </c>
      <c r="L29" s="49">
        <v>16718.099999999999</v>
      </c>
      <c r="M29" s="48">
        <v>0</v>
      </c>
      <c r="N29" s="48">
        <v>0</v>
      </c>
      <c r="O29" s="48">
        <v>0</v>
      </c>
      <c r="P29" s="48">
        <v>0</v>
      </c>
      <c r="Q29" s="71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ht="75" x14ac:dyDescent="0.25">
      <c r="A30" s="47" t="s">
        <v>54</v>
      </c>
      <c r="B30" s="29" t="s">
        <v>100</v>
      </c>
      <c r="C30" s="29" t="s">
        <v>89</v>
      </c>
      <c r="D30" s="47" t="s">
        <v>125</v>
      </c>
      <c r="E30" s="7">
        <v>1102</v>
      </c>
      <c r="F30" s="7" t="s">
        <v>101</v>
      </c>
      <c r="G30" s="7">
        <v>600</v>
      </c>
      <c r="H30" s="48">
        <v>446.7</v>
      </c>
      <c r="I30" s="48">
        <v>0</v>
      </c>
      <c r="J30" s="49">
        <v>100</v>
      </c>
      <c r="K30" s="49">
        <v>346.7</v>
      </c>
      <c r="L30" s="49">
        <v>0</v>
      </c>
      <c r="M30" s="48">
        <v>0</v>
      </c>
      <c r="N30" s="48">
        <v>0</v>
      </c>
      <c r="O30" s="48">
        <v>0</v>
      </c>
      <c r="P30" s="48">
        <v>0</v>
      </c>
      <c r="Q30" s="71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</row>
    <row r="31" spans="1:24" ht="45" x14ac:dyDescent="0.25">
      <c r="A31" s="47" t="s">
        <v>55</v>
      </c>
      <c r="B31" s="29" t="s">
        <v>30</v>
      </c>
      <c r="C31" s="29" t="s">
        <v>89</v>
      </c>
      <c r="D31" s="47" t="s">
        <v>125</v>
      </c>
      <c r="E31" s="7">
        <v>1102</v>
      </c>
      <c r="F31" s="7">
        <v>6200300010</v>
      </c>
      <c r="G31" s="7">
        <v>465</v>
      </c>
      <c r="H31" s="48">
        <v>62.7</v>
      </c>
      <c r="I31" s="48">
        <v>0</v>
      </c>
      <c r="J31" s="49">
        <v>0</v>
      </c>
      <c r="K31" s="49">
        <v>62.7</v>
      </c>
      <c r="L31" s="49">
        <v>0</v>
      </c>
      <c r="M31" s="48">
        <v>0</v>
      </c>
      <c r="N31" s="48">
        <v>0</v>
      </c>
      <c r="O31" s="48">
        <v>0</v>
      </c>
      <c r="P31" s="48">
        <v>0</v>
      </c>
      <c r="Q31" s="71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</row>
    <row r="32" spans="1:24" ht="45" x14ac:dyDescent="0.25">
      <c r="A32" s="47" t="s">
        <v>56</v>
      </c>
      <c r="B32" s="29" t="s">
        <v>190</v>
      </c>
      <c r="C32" s="29" t="s">
        <v>102</v>
      </c>
      <c r="D32" s="47" t="s">
        <v>150</v>
      </c>
      <c r="E32" s="53"/>
      <c r="F32" s="7">
        <v>6200300011</v>
      </c>
      <c r="G32" s="7">
        <v>400</v>
      </c>
      <c r="H32" s="48">
        <v>50</v>
      </c>
      <c r="I32" s="49" t="s">
        <v>90</v>
      </c>
      <c r="J32" s="49" t="s">
        <v>90</v>
      </c>
      <c r="K32" s="49">
        <v>50</v>
      </c>
      <c r="L32" s="49" t="s">
        <v>90</v>
      </c>
      <c r="M32" s="49" t="s">
        <v>90</v>
      </c>
      <c r="N32" s="48" t="s">
        <v>90</v>
      </c>
      <c r="O32" s="49" t="s">
        <v>90</v>
      </c>
      <c r="P32" s="49" t="s">
        <v>90</v>
      </c>
      <c r="Q32" s="71" t="s">
        <v>90</v>
      </c>
      <c r="R32" s="49" t="s">
        <v>90</v>
      </c>
      <c r="S32" s="49" t="s">
        <v>90</v>
      </c>
      <c r="T32" s="49" t="s">
        <v>90</v>
      </c>
      <c r="U32" s="49" t="s">
        <v>90</v>
      </c>
      <c r="V32" s="49" t="s">
        <v>90</v>
      </c>
      <c r="W32" s="49" t="s">
        <v>90</v>
      </c>
      <c r="X32" s="49" t="s">
        <v>90</v>
      </c>
    </row>
    <row r="33" spans="1:24" ht="45" x14ac:dyDescent="0.25">
      <c r="A33" s="47" t="s">
        <v>139</v>
      </c>
      <c r="B33" s="52" t="s">
        <v>138</v>
      </c>
      <c r="C33" s="29" t="s">
        <v>89</v>
      </c>
      <c r="D33" s="47" t="s">
        <v>125</v>
      </c>
      <c r="E33" s="7">
        <v>1102</v>
      </c>
      <c r="F33" s="7">
        <v>6200302170</v>
      </c>
      <c r="G33" s="7">
        <v>465</v>
      </c>
      <c r="H33" s="48">
        <f t="shared" ref="H33:H38" si="0">SUM(I33:S33)</f>
        <v>3245.1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8">
        <v>0</v>
      </c>
      <c r="O33" s="49">
        <f>'приложение 3'!K95</f>
        <v>3245.1</v>
      </c>
      <c r="P33" s="48">
        <v>0</v>
      </c>
      <c r="Q33" s="71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</row>
    <row r="34" spans="1:24" ht="75" x14ac:dyDescent="0.25">
      <c r="A34" s="47" t="s">
        <v>140</v>
      </c>
      <c r="B34" s="52" t="s">
        <v>141</v>
      </c>
      <c r="C34" s="29" t="s">
        <v>177</v>
      </c>
      <c r="D34" s="47" t="s">
        <v>125</v>
      </c>
      <c r="E34" s="7">
        <v>1101</v>
      </c>
      <c r="F34" s="7">
        <v>6200302260</v>
      </c>
      <c r="G34" s="7">
        <v>465</v>
      </c>
      <c r="H34" s="48">
        <f t="shared" si="0"/>
        <v>29781.4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8">
        <v>0</v>
      </c>
      <c r="O34" s="49">
        <f>'приложение 3'!K100</f>
        <v>0</v>
      </c>
      <c r="P34" s="48">
        <v>0</v>
      </c>
      <c r="Q34" s="71">
        <v>0</v>
      </c>
      <c r="R34" s="49">
        <v>12683</v>
      </c>
      <c r="S34" s="49">
        <v>17098.400000000001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</row>
    <row r="35" spans="1:24" ht="60" x14ac:dyDescent="0.25">
      <c r="A35" s="47" t="s">
        <v>142</v>
      </c>
      <c r="B35" s="52" t="s">
        <v>143</v>
      </c>
      <c r="C35" s="29" t="s">
        <v>110</v>
      </c>
      <c r="D35" s="47" t="s">
        <v>125</v>
      </c>
      <c r="E35" s="7">
        <v>1101</v>
      </c>
      <c r="F35" s="7">
        <v>6200302270</v>
      </c>
      <c r="G35" s="7">
        <v>465</v>
      </c>
      <c r="H35" s="48">
        <f t="shared" si="0"/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8">
        <v>0</v>
      </c>
      <c r="O35" s="49">
        <f>'приложение 3'!K105</f>
        <v>0</v>
      </c>
      <c r="P35" s="48">
        <v>0</v>
      </c>
      <c r="Q35" s="71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</row>
    <row r="36" spans="1:24" ht="60" x14ac:dyDescent="0.25">
      <c r="A36" s="47" t="s">
        <v>144</v>
      </c>
      <c r="B36" s="52" t="s">
        <v>145</v>
      </c>
      <c r="C36" s="29" t="s">
        <v>89</v>
      </c>
      <c r="D36" s="47" t="s">
        <v>125</v>
      </c>
      <c r="E36" s="7">
        <v>1101</v>
      </c>
      <c r="F36" s="7">
        <v>6200302280</v>
      </c>
      <c r="G36" s="7">
        <v>465</v>
      </c>
      <c r="H36" s="48">
        <f t="shared" si="0"/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8">
        <v>0</v>
      </c>
      <c r="O36" s="49">
        <f>'приложение 3'!K110</f>
        <v>0</v>
      </c>
      <c r="P36" s="48">
        <v>0</v>
      </c>
      <c r="Q36" s="71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</row>
    <row r="37" spans="1:24" ht="75" x14ac:dyDescent="0.25">
      <c r="A37" s="47" t="s">
        <v>148</v>
      </c>
      <c r="B37" s="52" t="s">
        <v>157</v>
      </c>
      <c r="C37" s="29" t="s">
        <v>149</v>
      </c>
      <c r="D37" s="47" t="s">
        <v>150</v>
      </c>
      <c r="E37" s="7">
        <v>1101</v>
      </c>
      <c r="F37" s="7">
        <v>6200302310</v>
      </c>
      <c r="G37" s="7">
        <v>414</v>
      </c>
      <c r="H37" s="48">
        <f t="shared" si="0"/>
        <v>8909.4339999999993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8">
        <v>0</v>
      </c>
      <c r="O37" s="49">
        <v>0</v>
      </c>
      <c r="P37" s="72">
        <f>'приложение 3'!L115</f>
        <v>8909.4339999999993</v>
      </c>
      <c r="Q37" s="71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</row>
    <row r="38" spans="1:24" ht="57" x14ac:dyDescent="0.25">
      <c r="A38" s="39">
        <v>4</v>
      </c>
      <c r="B38" s="41" t="s">
        <v>191</v>
      </c>
      <c r="C38" s="41" t="s">
        <v>103</v>
      </c>
      <c r="D38" s="39" t="s">
        <v>125</v>
      </c>
      <c r="E38" s="41">
        <v>1105</v>
      </c>
      <c r="F38" s="41"/>
      <c r="G38" s="41" t="s">
        <v>105</v>
      </c>
      <c r="H38" s="44">
        <f t="shared" si="0"/>
        <v>47741.058690000005</v>
      </c>
      <c r="I38" s="45">
        <v>3280</v>
      </c>
      <c r="J38" s="45">
        <v>3905</v>
      </c>
      <c r="K38" s="45">
        <v>3640.7</v>
      </c>
      <c r="L38" s="45">
        <v>3275.7</v>
      </c>
      <c r="M38" s="45">
        <v>4292</v>
      </c>
      <c r="N38" s="44">
        <f>'приложение 3'!J120</f>
        <v>4497.2</v>
      </c>
      <c r="O38" s="45">
        <f>'приложение 3'!K120</f>
        <v>4934.8</v>
      </c>
      <c r="P38" s="44">
        <f>'приложение 3'!L120</f>
        <v>4925.9586900000004</v>
      </c>
      <c r="Q38" s="70">
        <f>'приложение 3'!M120</f>
        <v>5060.3</v>
      </c>
      <c r="R38" s="44">
        <f>'приложение 3'!N120</f>
        <v>5060.3</v>
      </c>
      <c r="S38" s="44">
        <f>'приложение 3'!O120</f>
        <v>4869.1000000000004</v>
      </c>
      <c r="T38" s="44">
        <f>'приложение 3'!P120</f>
        <v>4869.1000000000004</v>
      </c>
      <c r="U38" s="44">
        <f>'приложение 3'!Q120</f>
        <v>4869.1000000000004</v>
      </c>
      <c r="V38" s="44">
        <f>'приложение 3'!R120</f>
        <v>4869.1000000000004</v>
      </c>
      <c r="W38" s="44">
        <f>'приложение 3'!S120</f>
        <v>4869.1000000000004</v>
      </c>
      <c r="X38" s="44">
        <f>'приложение 3'!T120</f>
        <v>4869.1000000000004</v>
      </c>
    </row>
    <row r="39" spans="1:24" ht="30" x14ac:dyDescent="0.25">
      <c r="A39" s="88" t="s">
        <v>59</v>
      </c>
      <c r="B39" s="74" t="s">
        <v>192</v>
      </c>
      <c r="C39" s="74" t="s">
        <v>103</v>
      </c>
      <c r="D39" s="47" t="s">
        <v>125</v>
      </c>
      <c r="E39" s="7">
        <v>1105</v>
      </c>
      <c r="F39" s="7" t="s">
        <v>128</v>
      </c>
      <c r="G39" s="7" t="s">
        <v>104</v>
      </c>
      <c r="H39" s="48">
        <v>3280</v>
      </c>
      <c r="I39" s="49">
        <v>3280</v>
      </c>
      <c r="J39" s="49">
        <v>0</v>
      </c>
      <c r="K39" s="49">
        <v>0</v>
      </c>
      <c r="L39" s="49">
        <v>0</v>
      </c>
      <c r="M39" s="49">
        <v>0</v>
      </c>
      <c r="N39" s="48">
        <v>0</v>
      </c>
      <c r="O39" s="49">
        <v>0</v>
      </c>
      <c r="P39" s="49">
        <v>0</v>
      </c>
      <c r="Q39" s="71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</row>
    <row r="40" spans="1:24" ht="105" x14ac:dyDescent="0.25">
      <c r="A40" s="88"/>
      <c r="B40" s="74"/>
      <c r="C40" s="74"/>
      <c r="D40" s="47" t="s">
        <v>125</v>
      </c>
      <c r="E40" s="7">
        <v>1105</v>
      </c>
      <c r="F40" s="7" t="s">
        <v>131</v>
      </c>
      <c r="G40" s="7" t="s">
        <v>105</v>
      </c>
      <c r="H40" s="48">
        <f>SUM(I40:S40)</f>
        <v>44374.700000000004</v>
      </c>
      <c r="I40" s="49">
        <v>0</v>
      </c>
      <c r="J40" s="49">
        <v>3905</v>
      </c>
      <c r="K40" s="49">
        <v>3640.7</v>
      </c>
      <c r="L40" s="49">
        <v>3275.7</v>
      </c>
      <c r="M40" s="49">
        <v>4292</v>
      </c>
      <c r="N40" s="48">
        <f>'приложение 3'!J125</f>
        <v>4497.2</v>
      </c>
      <c r="O40" s="49">
        <f>'приложение 3'!K125</f>
        <v>4934.8</v>
      </c>
      <c r="P40" s="48">
        <v>4839.6000000000004</v>
      </c>
      <c r="Q40" s="71">
        <v>5060.3</v>
      </c>
      <c r="R40" s="49">
        <v>5060.3</v>
      </c>
      <c r="S40" s="49">
        <v>4869.1000000000004</v>
      </c>
      <c r="T40" s="49">
        <f>T38</f>
        <v>4869.1000000000004</v>
      </c>
      <c r="U40" s="54">
        <f>U38</f>
        <v>4869.1000000000004</v>
      </c>
      <c r="V40" s="54">
        <f>V38</f>
        <v>4869.1000000000004</v>
      </c>
      <c r="W40" s="54">
        <f>W38</f>
        <v>4869.1000000000004</v>
      </c>
      <c r="X40" s="54">
        <f>X38</f>
        <v>4869.1000000000004</v>
      </c>
    </row>
    <row r="41" spans="1:24" x14ac:dyDescent="0.25">
      <c r="A41" s="89" t="s">
        <v>123</v>
      </c>
      <c r="B41" s="90" t="s">
        <v>193</v>
      </c>
      <c r="C41" s="40" t="s">
        <v>106</v>
      </c>
      <c r="D41" s="39" t="s">
        <v>125</v>
      </c>
      <c r="E41" s="41">
        <v>1102</v>
      </c>
      <c r="F41" s="41"/>
      <c r="G41" s="41">
        <v>600</v>
      </c>
      <c r="H41" s="44">
        <v>6071</v>
      </c>
      <c r="I41" s="45">
        <v>6071</v>
      </c>
      <c r="J41" s="45">
        <v>0</v>
      </c>
      <c r="K41" s="45">
        <v>0</v>
      </c>
      <c r="L41" s="45">
        <v>0</v>
      </c>
      <c r="M41" s="45">
        <v>0</v>
      </c>
      <c r="N41" s="44">
        <v>0</v>
      </c>
      <c r="O41" s="45">
        <v>0</v>
      </c>
      <c r="P41" s="45">
        <v>0</v>
      </c>
      <c r="Q41" s="70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</row>
    <row r="42" spans="1:24" ht="42.75" x14ac:dyDescent="0.25">
      <c r="A42" s="89"/>
      <c r="B42" s="90"/>
      <c r="C42" s="40" t="s">
        <v>127</v>
      </c>
      <c r="D42" s="39" t="s">
        <v>125</v>
      </c>
      <c r="E42" s="41" t="s">
        <v>91</v>
      </c>
      <c r="F42" s="41"/>
      <c r="G42" s="41" t="s">
        <v>107</v>
      </c>
      <c r="H42" s="44">
        <f>SUM(I42:S42)</f>
        <v>938407.69705000008</v>
      </c>
      <c r="I42" s="45">
        <v>0</v>
      </c>
      <c r="J42" s="45">
        <v>5529</v>
      </c>
      <c r="K42" s="45">
        <v>27648.2</v>
      </c>
      <c r="L42" s="45">
        <v>75636</v>
      </c>
      <c r="M42" s="45">
        <v>76228.5</v>
      </c>
      <c r="N42" s="44">
        <f>'приложение 3'!J130</f>
        <v>88065.600000000006</v>
      </c>
      <c r="O42" s="45">
        <f>'приложение 3'!K130</f>
        <v>182157</v>
      </c>
      <c r="P42" s="44">
        <f>'приложение 3'!L130</f>
        <v>120850.67705</v>
      </c>
      <c r="Q42" s="70">
        <f>'приложение 3'!M130</f>
        <v>134525.19999999998</v>
      </c>
      <c r="R42" s="44">
        <f>'приложение 3'!N130</f>
        <v>122961.01999999999</v>
      </c>
      <c r="S42" s="44">
        <f>'приложение 3'!O130</f>
        <v>104806.5</v>
      </c>
      <c r="T42" s="44">
        <f>'приложение 3'!P130</f>
        <v>104806.5</v>
      </c>
      <c r="U42" s="44">
        <f>'приложение 3'!Q130</f>
        <v>104806.5</v>
      </c>
      <c r="V42" s="44">
        <f>'приложение 3'!R130</f>
        <v>104806.5</v>
      </c>
      <c r="W42" s="44">
        <f>'приложение 3'!S130</f>
        <v>104806.5</v>
      </c>
      <c r="X42" s="44">
        <f>'приложение 3'!T130</f>
        <v>104806.5</v>
      </c>
    </row>
    <row r="43" spans="1:24" x14ac:dyDescent="0.25">
      <c r="A43" s="88" t="s">
        <v>60</v>
      </c>
      <c r="B43" s="74" t="s">
        <v>194</v>
      </c>
      <c r="C43" s="29" t="s">
        <v>106</v>
      </c>
      <c r="D43" s="47" t="s">
        <v>125</v>
      </c>
      <c r="E43" s="7">
        <v>1102</v>
      </c>
      <c r="F43" s="7">
        <v>6200005</v>
      </c>
      <c r="G43" s="7">
        <v>600</v>
      </c>
      <c r="H43" s="48">
        <v>6071</v>
      </c>
      <c r="I43" s="49">
        <v>6071</v>
      </c>
      <c r="J43" s="49">
        <v>0</v>
      </c>
      <c r="K43" s="49">
        <v>0</v>
      </c>
      <c r="L43" s="49">
        <v>0</v>
      </c>
      <c r="M43" s="49">
        <v>0</v>
      </c>
      <c r="N43" s="48">
        <v>0</v>
      </c>
      <c r="O43" s="49">
        <v>0</v>
      </c>
      <c r="P43" s="49">
        <v>0</v>
      </c>
      <c r="Q43" s="71">
        <v>0</v>
      </c>
      <c r="R43" s="49">
        <v>0</v>
      </c>
      <c r="S43" s="49">
        <v>0</v>
      </c>
      <c r="T43" s="48">
        <f>'приложение 3'!P138</f>
        <v>0</v>
      </c>
      <c r="U43" s="48">
        <f>'приложение 3'!Q138</f>
        <v>0</v>
      </c>
      <c r="V43" s="48">
        <f>'приложение 3'!R138</f>
        <v>0</v>
      </c>
      <c r="W43" s="48">
        <f>'приложение 3'!S138</f>
        <v>0</v>
      </c>
      <c r="X43" s="48">
        <f>'приложение 3'!T138</f>
        <v>0</v>
      </c>
    </row>
    <row r="44" spans="1:24" ht="45" x14ac:dyDescent="0.25">
      <c r="A44" s="88"/>
      <c r="B44" s="74"/>
      <c r="C44" s="29" t="s">
        <v>127</v>
      </c>
      <c r="D44" s="47" t="s">
        <v>125</v>
      </c>
      <c r="E44" s="7" t="s">
        <v>174</v>
      </c>
      <c r="F44" s="7" t="s">
        <v>108</v>
      </c>
      <c r="G44" s="7" t="s">
        <v>107</v>
      </c>
      <c r="H44" s="48">
        <f t="shared" ref="H44:H50" si="1">SUM(I44:S44)</f>
        <v>856110.31405000004</v>
      </c>
      <c r="I44" s="49">
        <v>0</v>
      </c>
      <c r="J44" s="49">
        <v>5529</v>
      </c>
      <c r="K44" s="49">
        <v>27648.2</v>
      </c>
      <c r="L44" s="49">
        <v>75636</v>
      </c>
      <c r="M44" s="49">
        <v>73707.3</v>
      </c>
      <c r="N44" s="48">
        <f>'приложение 3'!J135</f>
        <v>80688.3</v>
      </c>
      <c r="O44" s="49">
        <f>'приложение 3'!K135</f>
        <v>120826</v>
      </c>
      <c r="P44" s="48">
        <f>'приложение 3'!L135</f>
        <v>119104.71405</v>
      </c>
      <c r="Q44" s="71">
        <f>'приложение 3'!M135</f>
        <v>128720.4</v>
      </c>
      <c r="R44" s="48">
        <f>'приложение 3'!N135</f>
        <v>120443.9</v>
      </c>
      <c r="S44" s="48">
        <f>'приложение 3'!O135</f>
        <v>103806.5</v>
      </c>
      <c r="T44" s="48">
        <f>'приложение 3'!P135</f>
        <v>103806.5</v>
      </c>
      <c r="U44" s="48">
        <f>'приложение 3'!Q135</f>
        <v>103806.5</v>
      </c>
      <c r="V44" s="48">
        <f>'приложение 3'!R135</f>
        <v>103806.5</v>
      </c>
      <c r="W44" s="48">
        <f>'приложение 3'!S135</f>
        <v>103806.5</v>
      </c>
      <c r="X44" s="48">
        <f>'приложение 3'!T135</f>
        <v>103806.5</v>
      </c>
    </row>
    <row r="45" spans="1:24" ht="60" x14ac:dyDescent="0.25">
      <c r="A45" s="55" t="s">
        <v>61</v>
      </c>
      <c r="B45" s="29" t="s">
        <v>38</v>
      </c>
      <c r="C45" s="29" t="s">
        <v>127</v>
      </c>
      <c r="D45" s="47" t="s">
        <v>125</v>
      </c>
      <c r="E45" s="7" t="s">
        <v>91</v>
      </c>
      <c r="F45" s="7" t="s">
        <v>109</v>
      </c>
      <c r="G45" s="7" t="s">
        <v>107</v>
      </c>
      <c r="H45" s="48">
        <f t="shared" si="1"/>
        <v>15561.7</v>
      </c>
      <c r="I45" s="49">
        <v>0</v>
      </c>
      <c r="J45" s="49">
        <v>0</v>
      </c>
      <c r="K45" s="49">
        <v>0</v>
      </c>
      <c r="L45" s="49">
        <v>0</v>
      </c>
      <c r="M45" s="49">
        <v>1333.2</v>
      </c>
      <c r="N45" s="48">
        <f>'приложение 3'!J140</f>
        <v>2680.5</v>
      </c>
      <c r="O45" s="49">
        <f>'приложение 3'!K140</f>
        <v>11548</v>
      </c>
      <c r="P45" s="48">
        <f>'приложение 3'!L140</f>
        <v>0</v>
      </c>
      <c r="Q45" s="71">
        <f>'приложение 3'!M140</f>
        <v>0</v>
      </c>
      <c r="R45" s="48">
        <f>'приложение 3'!N140</f>
        <v>0</v>
      </c>
      <c r="S45" s="48">
        <f>'приложение 3'!O140</f>
        <v>0</v>
      </c>
      <c r="T45" s="48">
        <f>'приложение 3'!P140</f>
        <v>0</v>
      </c>
      <c r="U45" s="48">
        <f>'приложение 3'!Q140</f>
        <v>0</v>
      </c>
      <c r="V45" s="48">
        <f>'приложение 3'!R140</f>
        <v>0</v>
      </c>
      <c r="W45" s="48">
        <f>'приложение 3'!S140</f>
        <v>0</v>
      </c>
      <c r="X45" s="48">
        <f>'приложение 3'!T140</f>
        <v>0</v>
      </c>
    </row>
    <row r="46" spans="1:24" ht="30" x14ac:dyDescent="0.25">
      <c r="A46" s="55" t="s">
        <v>62</v>
      </c>
      <c r="B46" s="29" t="s">
        <v>39</v>
      </c>
      <c r="C46" s="29" t="s">
        <v>110</v>
      </c>
      <c r="D46" s="47" t="s">
        <v>125</v>
      </c>
      <c r="E46" s="7">
        <v>1101</v>
      </c>
      <c r="F46" s="7">
        <v>6200502190</v>
      </c>
      <c r="G46" s="7">
        <v>622</v>
      </c>
      <c r="H46" s="48">
        <f t="shared" si="1"/>
        <v>15377.6</v>
      </c>
      <c r="I46" s="49">
        <v>0</v>
      </c>
      <c r="J46" s="49">
        <v>0</v>
      </c>
      <c r="K46" s="49">
        <v>0</v>
      </c>
      <c r="L46" s="49">
        <v>0</v>
      </c>
      <c r="M46" s="49">
        <v>1188</v>
      </c>
      <c r="N46" s="48">
        <f>'приложение 3'!J145</f>
        <v>2641.6</v>
      </c>
      <c r="O46" s="49">
        <f>'приложение 3'!K145</f>
        <v>11548</v>
      </c>
      <c r="P46" s="48">
        <f>'приложение 3'!L141</f>
        <v>0</v>
      </c>
      <c r="Q46" s="71">
        <f>'приложение 3'!M141</f>
        <v>0</v>
      </c>
      <c r="R46" s="48">
        <f>'приложение 3'!N141</f>
        <v>0</v>
      </c>
      <c r="S46" s="48">
        <f>'приложение 3'!O141</f>
        <v>0</v>
      </c>
      <c r="T46" s="48">
        <f>'приложение 3'!P141</f>
        <v>0</v>
      </c>
      <c r="U46" s="48">
        <f>'приложение 3'!Q141</f>
        <v>0</v>
      </c>
      <c r="V46" s="48">
        <f>'приложение 3'!R141</f>
        <v>0</v>
      </c>
      <c r="W46" s="48">
        <f>'приложение 3'!S141</f>
        <v>0</v>
      </c>
      <c r="X46" s="48">
        <f>'приложение 3'!T141</f>
        <v>0</v>
      </c>
    </row>
    <row r="47" spans="1:24" x14ac:dyDescent="0.25">
      <c r="A47" s="55" t="s">
        <v>78</v>
      </c>
      <c r="B47" s="29" t="s">
        <v>111</v>
      </c>
      <c r="C47" s="29" t="s">
        <v>89</v>
      </c>
      <c r="D47" s="47" t="s">
        <v>125</v>
      </c>
      <c r="E47" s="7">
        <v>1102</v>
      </c>
      <c r="F47" s="7">
        <v>6200502230</v>
      </c>
      <c r="G47" s="7">
        <v>622</v>
      </c>
      <c r="H47" s="48">
        <f t="shared" si="1"/>
        <v>12694.7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8">
        <f>'приложение 3'!J150</f>
        <v>1146.7</v>
      </c>
      <c r="O47" s="49">
        <f>'приложение 3'!K150</f>
        <v>11548</v>
      </c>
      <c r="P47" s="48">
        <f>'приложение 3'!L142</f>
        <v>0</v>
      </c>
      <c r="Q47" s="71">
        <f>'приложение 3'!M142</f>
        <v>0</v>
      </c>
      <c r="R47" s="48">
        <f>'приложение 3'!N142</f>
        <v>0</v>
      </c>
      <c r="S47" s="48">
        <f>'приложение 3'!O142</f>
        <v>0</v>
      </c>
      <c r="T47" s="48">
        <f>'приложение 3'!P142</f>
        <v>0</v>
      </c>
      <c r="U47" s="48">
        <f>'приложение 3'!Q142</f>
        <v>0</v>
      </c>
      <c r="V47" s="48">
        <f>'приложение 3'!R142</f>
        <v>0</v>
      </c>
      <c r="W47" s="48">
        <f>'приложение 3'!S142</f>
        <v>0</v>
      </c>
      <c r="X47" s="48">
        <f>'приложение 3'!T142</f>
        <v>0</v>
      </c>
    </row>
    <row r="48" spans="1:24" ht="45" x14ac:dyDescent="0.25">
      <c r="A48" s="55" t="s">
        <v>132</v>
      </c>
      <c r="B48" s="29" t="s">
        <v>133</v>
      </c>
      <c r="C48" s="29" t="s">
        <v>89</v>
      </c>
      <c r="D48" s="47" t="s">
        <v>125</v>
      </c>
      <c r="E48" s="7">
        <v>1102</v>
      </c>
      <c r="F48" s="7">
        <v>6200502150</v>
      </c>
      <c r="G48" s="7">
        <v>622</v>
      </c>
      <c r="H48" s="48">
        <f t="shared" si="1"/>
        <v>12456.5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8">
        <f>'приложение 3'!J155</f>
        <v>908.5</v>
      </c>
      <c r="O48" s="49">
        <f>'приложение 3'!K155</f>
        <v>11548</v>
      </c>
      <c r="P48" s="48">
        <f>'приложение 3'!L143</f>
        <v>0</v>
      </c>
      <c r="Q48" s="71">
        <f>'приложение 3'!M143</f>
        <v>0</v>
      </c>
      <c r="R48" s="48">
        <f>'приложение 3'!N143</f>
        <v>0</v>
      </c>
      <c r="S48" s="48">
        <f>'приложение 3'!O143</f>
        <v>0</v>
      </c>
      <c r="T48" s="48">
        <f>'приложение 3'!P143</f>
        <v>0</v>
      </c>
      <c r="U48" s="48">
        <f>'приложение 3'!Q143</f>
        <v>0</v>
      </c>
      <c r="V48" s="48">
        <f>'приложение 3'!R143</f>
        <v>0</v>
      </c>
      <c r="W48" s="48">
        <f>'приложение 3'!S143</f>
        <v>0</v>
      </c>
      <c r="X48" s="48">
        <f>'приложение 3'!T143</f>
        <v>0</v>
      </c>
    </row>
    <row r="49" spans="1:24" ht="45" x14ac:dyDescent="0.25">
      <c r="A49" s="55" t="s">
        <v>136</v>
      </c>
      <c r="B49" s="29" t="s">
        <v>195</v>
      </c>
      <c r="C49" s="29" t="s">
        <v>89</v>
      </c>
      <c r="D49" s="47" t="s">
        <v>125</v>
      </c>
      <c r="E49" s="7">
        <v>1102</v>
      </c>
      <c r="F49" s="7">
        <v>6200502300</v>
      </c>
      <c r="G49" s="7">
        <v>622</v>
      </c>
      <c r="H49" s="48">
        <f t="shared" si="1"/>
        <v>8567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f>'приложение 3'!K160</f>
        <v>8567</v>
      </c>
      <c r="P49" s="48">
        <f>'приложение 3'!L144</f>
        <v>0</v>
      </c>
      <c r="Q49" s="71">
        <f>'приложение 3'!M144</f>
        <v>0</v>
      </c>
      <c r="R49" s="48">
        <f>'приложение 3'!N144</f>
        <v>0</v>
      </c>
      <c r="S49" s="48">
        <f>'приложение 3'!O144</f>
        <v>0</v>
      </c>
      <c r="T49" s="48">
        <f>'приложение 3'!P144</f>
        <v>0</v>
      </c>
      <c r="U49" s="48">
        <f>'приложение 3'!Q144</f>
        <v>0</v>
      </c>
      <c r="V49" s="48">
        <f>'приложение 3'!R144</f>
        <v>0</v>
      </c>
      <c r="W49" s="48">
        <f>'приложение 3'!S144</f>
        <v>0</v>
      </c>
      <c r="X49" s="48">
        <f>'приложение 3'!T144</f>
        <v>0</v>
      </c>
    </row>
    <row r="50" spans="1:24" ht="45" x14ac:dyDescent="0.25">
      <c r="A50" s="55" t="s">
        <v>137</v>
      </c>
      <c r="B50" s="52" t="s">
        <v>146</v>
      </c>
      <c r="C50" s="29" t="s">
        <v>89</v>
      </c>
      <c r="D50" s="47" t="s">
        <v>125</v>
      </c>
      <c r="E50" s="7">
        <v>1102</v>
      </c>
      <c r="F50" s="7">
        <v>6200500501</v>
      </c>
      <c r="G50" s="7">
        <v>622</v>
      </c>
      <c r="H50" s="48">
        <f t="shared" si="1"/>
        <v>1431</v>
      </c>
      <c r="I50" s="49"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1431</v>
      </c>
      <c r="P50" s="48">
        <f>'приложение 3'!L145</f>
        <v>0</v>
      </c>
      <c r="Q50" s="71">
        <f>'приложение 3'!M145</f>
        <v>0</v>
      </c>
      <c r="R50" s="48">
        <f>'приложение 3'!N145</f>
        <v>0</v>
      </c>
      <c r="S50" s="48">
        <f>'приложение 3'!O145</f>
        <v>0</v>
      </c>
      <c r="T50" s="48">
        <f>'приложение 3'!P145</f>
        <v>0</v>
      </c>
      <c r="U50" s="48">
        <f>'приложение 3'!Q145</f>
        <v>0</v>
      </c>
      <c r="V50" s="48">
        <f>'приложение 3'!R145</f>
        <v>0</v>
      </c>
      <c r="W50" s="48">
        <f>'приложение 3'!S145</f>
        <v>0</v>
      </c>
      <c r="X50" s="48">
        <f>'приложение 3'!T145</f>
        <v>0</v>
      </c>
    </row>
    <row r="51" spans="1:24" ht="45" x14ac:dyDescent="0.25">
      <c r="A51" s="55" t="s">
        <v>152</v>
      </c>
      <c r="B51" s="52" t="s">
        <v>153</v>
      </c>
      <c r="C51" s="29" t="s">
        <v>89</v>
      </c>
      <c r="D51" s="47" t="s">
        <v>125</v>
      </c>
      <c r="E51" s="7">
        <v>1102</v>
      </c>
      <c r="F51" s="7">
        <v>6200502250</v>
      </c>
      <c r="G51" s="7">
        <v>622</v>
      </c>
      <c r="H51" s="48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5141</v>
      </c>
      <c r="P51" s="48">
        <f>'приложение 3'!L146</f>
        <v>0</v>
      </c>
      <c r="Q51" s="71">
        <f>'приложение 3'!M146</f>
        <v>0</v>
      </c>
      <c r="R51" s="48">
        <f>'приложение 3'!N146</f>
        <v>0</v>
      </c>
      <c r="S51" s="48">
        <f>'приложение 3'!O146</f>
        <v>0</v>
      </c>
      <c r="T51" s="48">
        <f>'приложение 3'!P146</f>
        <v>0</v>
      </c>
      <c r="U51" s="48">
        <f>'приложение 3'!Q146</f>
        <v>0</v>
      </c>
      <c r="V51" s="48">
        <f>'приложение 3'!R146</f>
        <v>0</v>
      </c>
      <c r="W51" s="48">
        <f>'приложение 3'!S146</f>
        <v>0</v>
      </c>
      <c r="X51" s="48">
        <f>'приложение 3'!T146</f>
        <v>0</v>
      </c>
    </row>
    <row r="52" spans="1:24" ht="30" x14ac:dyDescent="0.25">
      <c r="A52" s="55" t="s">
        <v>158</v>
      </c>
      <c r="B52" s="52" t="s">
        <v>159</v>
      </c>
      <c r="C52" s="29" t="s">
        <v>89</v>
      </c>
      <c r="D52" s="47" t="s">
        <v>125</v>
      </c>
      <c r="E52" s="7">
        <v>1102</v>
      </c>
      <c r="F52" s="7">
        <v>6200502210</v>
      </c>
      <c r="G52" s="7">
        <v>622</v>
      </c>
      <c r="H52" s="48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8">
        <v>1746</v>
      </c>
      <c r="Q52" s="71">
        <v>1283.7</v>
      </c>
      <c r="R52" s="48">
        <f>'приложение 3'!N147</f>
        <v>0</v>
      </c>
      <c r="S52" s="48">
        <f>'приложение 3'!O147</f>
        <v>0</v>
      </c>
      <c r="T52" s="48">
        <f>'приложение 3'!P147</f>
        <v>0</v>
      </c>
      <c r="U52" s="48">
        <f>'приложение 3'!Q147</f>
        <v>0</v>
      </c>
      <c r="V52" s="48">
        <f>'приложение 3'!R147</f>
        <v>0</v>
      </c>
      <c r="W52" s="48">
        <f>'приложение 3'!S147</f>
        <v>0</v>
      </c>
      <c r="X52" s="48">
        <f>'приложение 3'!T147</f>
        <v>0</v>
      </c>
    </row>
    <row r="53" spans="1:24" ht="45" x14ac:dyDescent="0.25">
      <c r="A53" s="55" t="s">
        <v>166</v>
      </c>
      <c r="B53" s="52" t="s">
        <v>167</v>
      </c>
      <c r="C53" s="29" t="s">
        <v>178</v>
      </c>
      <c r="D53" s="47" t="s">
        <v>125</v>
      </c>
      <c r="E53" s="38">
        <v>1101.1103000000001</v>
      </c>
      <c r="F53" s="38">
        <v>6200502330</v>
      </c>
      <c r="G53" s="38">
        <v>622</v>
      </c>
      <c r="H53" s="48">
        <f>Q53+R53+S53</f>
        <v>8038.22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8">
        <v>0</v>
      </c>
      <c r="O53" s="49">
        <v>0</v>
      </c>
      <c r="P53" s="48">
        <v>0</v>
      </c>
      <c r="Q53" s="71">
        <v>4521.1000000000004</v>
      </c>
      <c r="R53" s="49">
        <v>2517.12</v>
      </c>
      <c r="S53" s="49">
        <v>1000</v>
      </c>
      <c r="T53" s="49">
        <v>1000</v>
      </c>
      <c r="U53" s="49">
        <v>1000</v>
      </c>
      <c r="V53" s="49">
        <v>1000</v>
      </c>
      <c r="W53" s="49">
        <v>1000</v>
      </c>
      <c r="X53" s="49">
        <v>1000</v>
      </c>
    </row>
    <row r="54" spans="1:24" ht="57" x14ac:dyDescent="0.25">
      <c r="A54" s="39" t="s">
        <v>63</v>
      </c>
      <c r="B54" s="40" t="s">
        <v>40</v>
      </c>
      <c r="C54" s="56" t="s">
        <v>95</v>
      </c>
      <c r="D54" s="39" t="s">
        <v>126</v>
      </c>
      <c r="E54" s="39" t="s">
        <v>134</v>
      </c>
      <c r="F54" s="41"/>
      <c r="G54" s="41">
        <v>600</v>
      </c>
      <c r="H54" s="48">
        <f>SUM(I54:S54)</f>
        <v>357.4</v>
      </c>
      <c r="I54" s="45">
        <v>0</v>
      </c>
      <c r="J54" s="45">
        <v>180</v>
      </c>
      <c r="K54" s="45">
        <v>177.4</v>
      </c>
      <c r="L54" s="45">
        <v>0</v>
      </c>
      <c r="M54" s="45">
        <v>0</v>
      </c>
      <c r="N54" s="44">
        <f>'приложение 3'!J165</f>
        <v>0</v>
      </c>
      <c r="O54" s="45">
        <f>'приложение 3'!K185</f>
        <v>0</v>
      </c>
      <c r="P54" s="44">
        <f>'приложение 3'!L165</f>
        <v>0</v>
      </c>
      <c r="Q54" s="70">
        <f>'приложение 3'!M165</f>
        <v>0</v>
      </c>
      <c r="R54" s="44">
        <f>'приложение 3'!N165</f>
        <v>0</v>
      </c>
      <c r="S54" s="44">
        <f>'приложение 3'!O165</f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</row>
    <row r="55" spans="1:24" ht="60" x14ac:dyDescent="0.25">
      <c r="A55" s="47" t="s">
        <v>64</v>
      </c>
      <c r="B55" s="29" t="s">
        <v>23</v>
      </c>
      <c r="C55" s="50" t="s">
        <v>95</v>
      </c>
      <c r="D55" s="47" t="s">
        <v>126</v>
      </c>
      <c r="E55" s="7">
        <v>702</v>
      </c>
      <c r="F55" s="7" t="s">
        <v>112</v>
      </c>
      <c r="G55" s="7">
        <v>600</v>
      </c>
      <c r="H55" s="48">
        <f>SUM(I55:S55)</f>
        <v>357.4</v>
      </c>
      <c r="I55" s="49">
        <v>0</v>
      </c>
      <c r="J55" s="49">
        <v>180</v>
      </c>
      <c r="K55" s="49">
        <v>177.4</v>
      </c>
      <c r="L55" s="49">
        <v>0</v>
      </c>
      <c r="M55" s="49">
        <v>0</v>
      </c>
      <c r="N55" s="48">
        <f>'приложение 3'!J190</f>
        <v>0</v>
      </c>
      <c r="O55" s="49">
        <f>'приложение 3'!K190</f>
        <v>0</v>
      </c>
      <c r="P55" s="48">
        <f>'приложение 3'!L190</f>
        <v>0</v>
      </c>
      <c r="Q55" s="71">
        <f>'приложение 3'!M190</f>
        <v>0</v>
      </c>
      <c r="R55" s="48">
        <f>'приложение 3'!N190</f>
        <v>0</v>
      </c>
      <c r="S55" s="48">
        <f>'приложение 3'!O190</f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</row>
    <row r="56" spans="1:24" ht="57" x14ac:dyDescent="0.25">
      <c r="A56" s="39" t="s">
        <v>124</v>
      </c>
      <c r="B56" s="40" t="s">
        <v>41</v>
      </c>
      <c r="C56" s="56" t="s">
        <v>95</v>
      </c>
      <c r="D56" s="39" t="s">
        <v>126</v>
      </c>
      <c r="E56" s="41">
        <v>702</v>
      </c>
      <c r="F56" s="41"/>
      <c r="G56" s="41">
        <v>600</v>
      </c>
      <c r="H56" s="44">
        <v>21</v>
      </c>
      <c r="I56" s="45">
        <v>0</v>
      </c>
      <c r="J56" s="45">
        <v>21</v>
      </c>
      <c r="K56" s="45">
        <v>0</v>
      </c>
      <c r="L56" s="45">
        <v>0</v>
      </c>
      <c r="M56" s="45">
        <v>0</v>
      </c>
      <c r="N56" s="44">
        <f>'приложение 3'!J195</f>
        <v>0</v>
      </c>
      <c r="O56" s="45">
        <f>'приложение 3'!K195</f>
        <v>0</v>
      </c>
      <c r="P56" s="44">
        <f>'приложение 3'!L195</f>
        <v>0</v>
      </c>
      <c r="Q56" s="70">
        <f>'приложение 3'!M195</f>
        <v>0</v>
      </c>
      <c r="R56" s="44">
        <f>'приложение 3'!N195</f>
        <v>0</v>
      </c>
      <c r="S56" s="44">
        <f>'приложение 3'!O195</f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</row>
    <row r="57" spans="1:24" ht="45" x14ac:dyDescent="0.25">
      <c r="A57" s="47" t="s">
        <v>65</v>
      </c>
      <c r="B57" s="29" t="s">
        <v>42</v>
      </c>
      <c r="C57" s="29" t="s">
        <v>95</v>
      </c>
      <c r="D57" s="47" t="s">
        <v>126</v>
      </c>
      <c r="E57" s="7">
        <v>702</v>
      </c>
      <c r="F57" s="7" t="s">
        <v>113</v>
      </c>
      <c r="G57" s="7">
        <v>600</v>
      </c>
      <c r="H57" s="48">
        <v>21</v>
      </c>
      <c r="I57" s="49">
        <v>0</v>
      </c>
      <c r="J57" s="49">
        <v>21</v>
      </c>
      <c r="K57" s="49">
        <v>0</v>
      </c>
      <c r="L57" s="49">
        <v>0</v>
      </c>
      <c r="M57" s="49">
        <v>0</v>
      </c>
      <c r="N57" s="48">
        <f>'приложение 3'!J200</f>
        <v>0</v>
      </c>
      <c r="O57" s="49">
        <f>'приложение 3'!K200</f>
        <v>0</v>
      </c>
      <c r="P57" s="48">
        <f>'приложение 3'!L200</f>
        <v>0</v>
      </c>
      <c r="Q57" s="71">
        <f>'приложение 3'!M200</f>
        <v>0</v>
      </c>
      <c r="R57" s="48">
        <f>'приложение 3'!N200</f>
        <v>0</v>
      </c>
      <c r="S57" s="48">
        <f>'приложение 3'!O200</f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</row>
    <row r="58" spans="1:24" ht="71.25" x14ac:dyDescent="0.25">
      <c r="A58" s="39" t="s">
        <v>66</v>
      </c>
      <c r="B58" s="40" t="s">
        <v>43</v>
      </c>
      <c r="C58" s="40" t="s">
        <v>89</v>
      </c>
      <c r="D58" s="39" t="s">
        <v>126</v>
      </c>
      <c r="E58" s="41">
        <v>1102</v>
      </c>
      <c r="F58" s="41"/>
      <c r="G58" s="41">
        <v>600</v>
      </c>
      <c r="H58" s="44">
        <v>3200</v>
      </c>
      <c r="I58" s="45">
        <v>0</v>
      </c>
      <c r="J58" s="45">
        <v>1100</v>
      </c>
      <c r="K58" s="45">
        <v>2100</v>
      </c>
      <c r="L58" s="45">
        <v>0</v>
      </c>
      <c r="M58" s="45">
        <v>0</v>
      </c>
      <c r="N58" s="44">
        <f>'приложение 3'!J205</f>
        <v>0</v>
      </c>
      <c r="O58" s="45">
        <f>'приложение 3'!K205</f>
        <v>0</v>
      </c>
      <c r="P58" s="44">
        <f>'приложение 3'!L205</f>
        <v>0</v>
      </c>
      <c r="Q58" s="70">
        <f>'приложение 3'!M205</f>
        <v>0</v>
      </c>
      <c r="R58" s="44">
        <f>'приложение 3'!N205</f>
        <v>0</v>
      </c>
      <c r="S58" s="44">
        <f>'приложение 3'!O205</f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</row>
    <row r="59" spans="1:24" ht="60" x14ac:dyDescent="0.25">
      <c r="A59" s="47" t="s">
        <v>67</v>
      </c>
      <c r="B59" s="29" t="s">
        <v>44</v>
      </c>
      <c r="C59" s="29" t="s">
        <v>89</v>
      </c>
      <c r="D59" s="47" t="s">
        <v>125</v>
      </c>
      <c r="E59" s="7">
        <v>1102</v>
      </c>
      <c r="F59" s="7">
        <v>6200802130</v>
      </c>
      <c r="G59" s="7">
        <v>600</v>
      </c>
      <c r="H59" s="48">
        <v>3200</v>
      </c>
      <c r="I59" s="49">
        <v>0</v>
      </c>
      <c r="J59" s="49">
        <v>1100</v>
      </c>
      <c r="K59" s="49">
        <v>2100</v>
      </c>
      <c r="L59" s="49">
        <v>0</v>
      </c>
      <c r="M59" s="49">
        <v>0</v>
      </c>
      <c r="N59" s="48">
        <f>'приложение 3'!J210</f>
        <v>0</v>
      </c>
      <c r="O59" s="49">
        <f>'приложение 3'!K210</f>
        <v>0</v>
      </c>
      <c r="P59" s="48">
        <f>'приложение 3'!L210</f>
        <v>0</v>
      </c>
      <c r="Q59" s="71">
        <f>'приложение 3'!M210</f>
        <v>0</v>
      </c>
      <c r="R59" s="48">
        <f>'приложение 3'!N210</f>
        <v>0</v>
      </c>
      <c r="S59" s="48">
        <f>'приложение 3'!O210</f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</row>
    <row r="60" spans="1:24" ht="85.5" x14ac:dyDescent="0.25">
      <c r="A60" s="39" t="s">
        <v>68</v>
      </c>
      <c r="B60" s="40" t="s">
        <v>114</v>
      </c>
      <c r="C60" s="40" t="s">
        <v>196</v>
      </c>
      <c r="D60" s="39" t="s">
        <v>125</v>
      </c>
      <c r="E60" s="41">
        <v>1101</v>
      </c>
      <c r="F60" s="41"/>
      <c r="G60" s="41">
        <v>600</v>
      </c>
      <c r="H60" s="44">
        <v>39.299999999999997</v>
      </c>
      <c r="I60" s="45">
        <v>0</v>
      </c>
      <c r="J60" s="45">
        <v>0</v>
      </c>
      <c r="K60" s="45">
        <v>0</v>
      </c>
      <c r="L60" s="45">
        <v>39.299999999999997</v>
      </c>
      <c r="M60" s="45">
        <v>0</v>
      </c>
      <c r="N60" s="44">
        <f>'приложение 3'!J215</f>
        <v>0</v>
      </c>
      <c r="O60" s="45">
        <f>'приложение 3'!K215</f>
        <v>0</v>
      </c>
      <c r="P60" s="44">
        <f>'приложение 3'!L215</f>
        <v>0</v>
      </c>
      <c r="Q60" s="70">
        <f>'приложение 3'!M215</f>
        <v>0</v>
      </c>
      <c r="R60" s="44">
        <f>'приложение 3'!N215</f>
        <v>0</v>
      </c>
      <c r="S60" s="44">
        <f>'приложение 3'!O215</f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</row>
    <row r="61" spans="1:24" ht="75" x14ac:dyDescent="0.25">
      <c r="A61" s="47" t="s">
        <v>69</v>
      </c>
      <c r="B61" s="29" t="s">
        <v>46</v>
      </c>
      <c r="C61" s="29" t="s">
        <v>196</v>
      </c>
      <c r="D61" s="47" t="s">
        <v>125</v>
      </c>
      <c r="E61" s="7">
        <v>1101</v>
      </c>
      <c r="F61" s="7">
        <v>6200902170</v>
      </c>
      <c r="G61" s="7">
        <v>622</v>
      </c>
      <c r="H61" s="48">
        <v>39.299999999999997</v>
      </c>
      <c r="I61" s="49">
        <v>0</v>
      </c>
      <c r="J61" s="49">
        <v>0</v>
      </c>
      <c r="K61" s="49">
        <v>0</v>
      </c>
      <c r="L61" s="49">
        <v>39.299999999999997</v>
      </c>
      <c r="M61" s="49">
        <v>0</v>
      </c>
      <c r="N61" s="48">
        <f>'приложение 3'!J220</f>
        <v>0</v>
      </c>
      <c r="O61" s="49">
        <f>'приложение 3'!K220</f>
        <v>0</v>
      </c>
      <c r="P61" s="48">
        <f>'приложение 3'!L220</f>
        <v>0</v>
      </c>
      <c r="Q61" s="71">
        <f>'приложение 3'!M220</f>
        <v>0</v>
      </c>
      <c r="R61" s="48">
        <f>'приложение 3'!N220</f>
        <v>0</v>
      </c>
      <c r="S61" s="48">
        <f>'приложение 3'!O220</f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</row>
    <row r="62" spans="1:24" ht="42.75" x14ac:dyDescent="0.25">
      <c r="A62" s="39" t="s">
        <v>70</v>
      </c>
      <c r="B62" s="40" t="s">
        <v>115</v>
      </c>
      <c r="C62" s="40" t="s">
        <v>196</v>
      </c>
      <c r="D62" s="39" t="s">
        <v>125</v>
      </c>
      <c r="E62" s="41">
        <v>1101</v>
      </c>
      <c r="F62" s="41"/>
      <c r="G62" s="41">
        <v>600</v>
      </c>
      <c r="H62" s="44">
        <f>SUM(I62:S62)</f>
        <v>1536.0313900000001</v>
      </c>
      <c r="I62" s="45">
        <v>0</v>
      </c>
      <c r="J62" s="45">
        <v>0</v>
      </c>
      <c r="K62" s="45">
        <v>0</v>
      </c>
      <c r="L62" s="45">
        <v>0</v>
      </c>
      <c r="M62" s="45">
        <v>16.2</v>
      </c>
      <c r="N62" s="44">
        <f>'приложение 3'!J225</f>
        <v>1338.9</v>
      </c>
      <c r="O62" s="45">
        <f>'приложение 3'!K225</f>
        <v>57</v>
      </c>
      <c r="P62" s="44">
        <f>'приложение 3'!L225</f>
        <v>46.631390000000003</v>
      </c>
      <c r="Q62" s="70">
        <f>'приложение 3'!M225</f>
        <v>34.1</v>
      </c>
      <c r="R62" s="44">
        <f>'приложение 3'!N225</f>
        <v>43.2</v>
      </c>
      <c r="S62" s="44">
        <f>'приложение 3'!O225</f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</row>
    <row r="63" spans="1:24" ht="60" x14ac:dyDescent="0.25">
      <c r="A63" s="47" t="s">
        <v>71</v>
      </c>
      <c r="B63" s="29" t="s">
        <v>333</v>
      </c>
      <c r="C63" s="29" t="s">
        <v>196</v>
      </c>
      <c r="D63" s="47" t="s">
        <v>125</v>
      </c>
      <c r="E63" s="7">
        <v>1101.1103000000001</v>
      </c>
      <c r="F63" s="7" t="s">
        <v>116</v>
      </c>
      <c r="G63" s="7">
        <v>622</v>
      </c>
      <c r="H63" s="44">
        <f>SUM(I63:S63)</f>
        <v>265.63139000000001</v>
      </c>
      <c r="I63" s="49">
        <v>0</v>
      </c>
      <c r="J63" s="49">
        <v>0</v>
      </c>
      <c r="K63" s="49">
        <v>0</v>
      </c>
      <c r="L63" s="49">
        <v>0</v>
      </c>
      <c r="M63" s="49">
        <v>16.2</v>
      </c>
      <c r="N63" s="48">
        <f>'приложение 3'!J230</f>
        <v>68.5</v>
      </c>
      <c r="O63" s="49">
        <f>'приложение 3'!K230</f>
        <v>57</v>
      </c>
      <c r="P63" s="48">
        <f>'приложение 3'!L230</f>
        <v>46.631390000000003</v>
      </c>
      <c r="Q63" s="71">
        <f>'приложение 3'!M230</f>
        <v>34.1</v>
      </c>
      <c r="R63" s="48">
        <f>'приложение 3'!N230</f>
        <v>43.2</v>
      </c>
      <c r="S63" s="48">
        <f>'приложение 3'!O230</f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</row>
    <row r="64" spans="1:24" ht="60" x14ac:dyDescent="0.25">
      <c r="A64" s="47" t="s">
        <v>72</v>
      </c>
      <c r="B64" s="29" t="s">
        <v>48</v>
      </c>
      <c r="C64" s="29" t="s">
        <v>196</v>
      </c>
      <c r="D64" s="47" t="s">
        <v>125</v>
      </c>
      <c r="E64" s="7">
        <v>1101</v>
      </c>
      <c r="F64" s="7" t="s">
        <v>117</v>
      </c>
      <c r="G64" s="7">
        <v>622</v>
      </c>
      <c r="H64" s="44">
        <f t="shared" ref="H64" si="2">SUM(I64:S64)</f>
        <v>1270.4000000000001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8">
        <f>'приложение 3'!J235</f>
        <v>1270.4000000000001</v>
      </c>
      <c r="O64" s="49">
        <f>'приложение 3'!K235</f>
        <v>0</v>
      </c>
      <c r="P64" s="48">
        <f>'приложение 3'!L235</f>
        <v>0</v>
      </c>
      <c r="Q64" s="71">
        <f>'приложение 3'!M235</f>
        <v>0</v>
      </c>
      <c r="R64" s="48">
        <f>'приложение 3'!N235</f>
        <v>0</v>
      </c>
      <c r="S64" s="48">
        <f>'приложение 3'!O235</f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</row>
    <row r="65" spans="1:24" ht="71.25" x14ac:dyDescent="0.25">
      <c r="A65" s="39" t="s">
        <v>74</v>
      </c>
      <c r="B65" s="40" t="s">
        <v>76</v>
      </c>
      <c r="C65" s="40" t="s">
        <v>118</v>
      </c>
      <c r="D65" s="39" t="s">
        <v>125</v>
      </c>
      <c r="E65" s="41">
        <v>1101</v>
      </c>
      <c r="F65" s="41">
        <v>6201102220</v>
      </c>
      <c r="G65" s="41">
        <v>600</v>
      </c>
      <c r="H65" s="44">
        <v>738.2</v>
      </c>
      <c r="I65" s="45">
        <v>0</v>
      </c>
      <c r="J65" s="45">
        <v>0</v>
      </c>
      <c r="K65" s="45">
        <v>0</v>
      </c>
      <c r="L65" s="45">
        <v>0</v>
      </c>
      <c r="M65" s="45">
        <v>738.2</v>
      </c>
      <c r="N65" s="44">
        <f>'приложение 3'!J240</f>
        <v>0</v>
      </c>
      <c r="O65" s="45">
        <f>'приложение 3'!K240</f>
        <v>0</v>
      </c>
      <c r="P65" s="44">
        <f>'приложение 3'!L240</f>
        <v>0</v>
      </c>
      <c r="Q65" s="70">
        <f>'приложение 3'!M240</f>
        <v>0</v>
      </c>
      <c r="R65" s="44">
        <f>'приложение 3'!N240</f>
        <v>0</v>
      </c>
      <c r="S65" s="44">
        <f>'приложение 3'!O240</f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</row>
    <row r="66" spans="1:24" ht="45" x14ac:dyDescent="0.25">
      <c r="A66" s="47" t="s">
        <v>75</v>
      </c>
      <c r="B66" s="29" t="s">
        <v>77</v>
      </c>
      <c r="C66" s="29" t="s">
        <v>118</v>
      </c>
      <c r="D66" s="47" t="s">
        <v>125</v>
      </c>
      <c r="E66" s="7">
        <v>1101</v>
      </c>
      <c r="F66" s="7">
        <v>6201102220</v>
      </c>
      <c r="G66" s="7">
        <v>600</v>
      </c>
      <c r="H66" s="48">
        <v>738.2</v>
      </c>
      <c r="I66" s="49">
        <v>0</v>
      </c>
      <c r="J66" s="49">
        <v>0</v>
      </c>
      <c r="K66" s="49">
        <v>0</v>
      </c>
      <c r="L66" s="49">
        <v>0</v>
      </c>
      <c r="M66" s="49">
        <v>738.2</v>
      </c>
      <c r="N66" s="48">
        <f>'приложение 3'!J245</f>
        <v>0</v>
      </c>
      <c r="O66" s="49">
        <f>'приложение 3'!K245</f>
        <v>0</v>
      </c>
      <c r="P66" s="48">
        <f>'приложение 3'!L245</f>
        <v>0</v>
      </c>
      <c r="Q66" s="71">
        <f>'приложение 3'!M245</f>
        <v>0</v>
      </c>
      <c r="R66" s="48">
        <f>'приложение 3'!N245</f>
        <v>0</v>
      </c>
      <c r="S66" s="48">
        <f>'приложение 3'!O245</f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</row>
  </sheetData>
  <mergeCells count="43">
    <mergeCell ref="A41:A42"/>
    <mergeCell ref="B41:B42"/>
    <mergeCell ref="A43:A44"/>
    <mergeCell ref="B43:B44"/>
    <mergeCell ref="C26:C29"/>
    <mergeCell ref="A26:A29"/>
    <mergeCell ref="B26:B29"/>
    <mergeCell ref="A39:A40"/>
    <mergeCell ref="B39:B40"/>
    <mergeCell ref="C39:C40"/>
    <mergeCell ref="A17:A18"/>
    <mergeCell ref="B17:B18"/>
    <mergeCell ref="A14:A16"/>
    <mergeCell ref="B14:B16"/>
    <mergeCell ref="A9:A11"/>
    <mergeCell ref="B9:B11"/>
    <mergeCell ref="K10:K11"/>
    <mergeCell ref="L10:L11"/>
    <mergeCell ref="M10:M11"/>
    <mergeCell ref="N10:N11"/>
    <mergeCell ref="C14:C15"/>
    <mergeCell ref="C9:C11"/>
    <mergeCell ref="D9:G9"/>
    <mergeCell ref="D10:D11"/>
    <mergeCell ref="E10:E11"/>
    <mergeCell ref="F10:F11"/>
    <mergeCell ref="G10:G11"/>
    <mergeCell ref="A7:X7"/>
    <mergeCell ref="S1:X5"/>
    <mergeCell ref="H9:X9"/>
    <mergeCell ref="T10:T11"/>
    <mergeCell ref="U10:U11"/>
    <mergeCell ref="V10:V11"/>
    <mergeCell ref="W10:W11"/>
    <mergeCell ref="X10:X11"/>
    <mergeCell ref="H10:H11"/>
    <mergeCell ref="O10:O11"/>
    <mergeCell ref="P10:P11"/>
    <mergeCell ref="Q10:Q11"/>
    <mergeCell ref="R10:R11"/>
    <mergeCell ref="S10:S11"/>
    <mergeCell ref="I10:I11"/>
    <mergeCell ref="J10:J11"/>
  </mergeCells>
  <pageMargins left="0.39370078740157483" right="0.39370078740157483" top="0.78740157480314965" bottom="0.39370078740157483" header="0.31496062992125984" footer="0.31496062992125984"/>
  <pageSetup paperSize="9" fitToHeight="0" orientation="landscape" r:id="rId1"/>
  <rowBreaks count="1" manualBreakCount="1">
    <brk id="3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6"/>
  <sheetViews>
    <sheetView tabSelected="1" zoomScale="85" zoomScaleNormal="85" zoomScaleSheetLayoutView="100" workbookViewId="0">
      <selection activeCell="D15" sqref="D15"/>
    </sheetView>
  </sheetViews>
  <sheetFormatPr defaultRowHeight="15" x14ac:dyDescent="0.25"/>
  <cols>
    <col min="1" max="1" width="6.7109375" style="10" customWidth="1"/>
    <col min="2" max="2" width="35.85546875" style="12" customWidth="1"/>
    <col min="3" max="3" width="12" style="12" customWidth="1"/>
    <col min="4" max="4" width="13.28515625" style="12" customWidth="1"/>
    <col min="5" max="10" width="11.140625" style="12" customWidth="1"/>
    <col min="11" max="11" width="11.140625" style="11" customWidth="1"/>
    <col min="12" max="12" width="11.140625" style="12" customWidth="1"/>
    <col min="13" max="13" width="11.140625" style="62" customWidth="1"/>
    <col min="14" max="16" width="11.140625" style="12" customWidth="1"/>
    <col min="17" max="17" width="10.42578125" style="12" customWidth="1"/>
    <col min="18" max="20" width="9.85546875" style="12" bestFit="1" customWidth="1"/>
    <col min="21" max="16384" width="9.140625" style="12"/>
  </cols>
  <sheetData>
    <row r="1" spans="1:20" x14ac:dyDescent="0.25">
      <c r="B1" s="11"/>
      <c r="C1" s="11"/>
      <c r="D1" s="11"/>
      <c r="E1" s="11"/>
      <c r="F1" s="11"/>
      <c r="G1" s="11"/>
      <c r="O1" s="11"/>
      <c r="P1" s="11"/>
    </row>
    <row r="2" spans="1:20" ht="15.75" x14ac:dyDescent="0.25">
      <c r="B2" s="11"/>
      <c r="C2" s="11"/>
      <c r="D2" s="11"/>
      <c r="E2" s="11"/>
      <c r="F2" s="11"/>
      <c r="G2" s="11"/>
      <c r="P2" s="13"/>
      <c r="Q2" s="94" t="s">
        <v>73</v>
      </c>
      <c r="R2" s="94"/>
      <c r="S2" s="94"/>
      <c r="T2" s="94"/>
    </row>
    <row r="3" spans="1:20" ht="15.75" x14ac:dyDescent="0.25">
      <c r="B3" s="11"/>
      <c r="C3" s="11"/>
      <c r="D3" s="11"/>
      <c r="E3" s="11"/>
      <c r="F3" s="11"/>
      <c r="G3" s="11"/>
      <c r="P3" s="11"/>
      <c r="Q3" s="94" t="s">
        <v>179</v>
      </c>
      <c r="R3" s="94"/>
      <c r="S3" s="94"/>
      <c r="T3" s="94"/>
    </row>
    <row r="4" spans="1:20" ht="15.75" x14ac:dyDescent="0.25">
      <c r="B4" s="11"/>
      <c r="C4" s="11"/>
      <c r="D4" s="11"/>
      <c r="E4" s="11"/>
      <c r="F4" s="11"/>
      <c r="G4" s="11"/>
      <c r="P4" s="11"/>
      <c r="Q4" s="94" t="s">
        <v>180</v>
      </c>
      <c r="R4" s="94"/>
      <c r="S4" s="94"/>
      <c r="T4" s="94"/>
    </row>
    <row r="5" spans="1:20" ht="15.75" x14ac:dyDescent="0.25">
      <c r="B5" s="11"/>
      <c r="C5" s="11"/>
      <c r="D5" s="11"/>
      <c r="E5" s="11"/>
      <c r="F5" s="11"/>
      <c r="G5" s="11"/>
      <c r="P5" s="11"/>
      <c r="Q5" s="94" t="s">
        <v>181</v>
      </c>
      <c r="R5" s="94"/>
      <c r="S5" s="94"/>
      <c r="T5" s="94"/>
    </row>
    <row r="6" spans="1:20" x14ac:dyDescent="0.25">
      <c r="B6" s="11"/>
      <c r="C6" s="11"/>
      <c r="D6" s="11"/>
      <c r="E6" s="11"/>
      <c r="F6" s="11"/>
      <c r="G6" s="11"/>
      <c r="P6" s="11"/>
      <c r="Q6" s="14"/>
      <c r="R6" s="14"/>
      <c r="S6" s="14"/>
      <c r="T6" s="14"/>
    </row>
    <row r="7" spans="1:20" s="15" customFormat="1" ht="18.75" x14ac:dyDescent="0.3">
      <c r="A7" s="99" t="s">
        <v>332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</row>
    <row r="8" spans="1:20" x14ac:dyDescent="0.25">
      <c r="B8" s="11"/>
      <c r="C8" s="11"/>
      <c r="D8" s="11"/>
      <c r="E8" s="11"/>
      <c r="F8" s="11"/>
      <c r="G8" s="11"/>
      <c r="O8" s="11"/>
      <c r="P8" s="11"/>
    </row>
    <row r="9" spans="1:20" ht="40.5" customHeight="1" x14ac:dyDescent="0.25">
      <c r="A9" s="16" t="s">
        <v>0</v>
      </c>
      <c r="B9" s="100" t="s">
        <v>2</v>
      </c>
      <c r="C9" s="100" t="s">
        <v>3</v>
      </c>
      <c r="D9" s="100" t="s">
        <v>4</v>
      </c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1"/>
      <c r="Q9" s="101"/>
      <c r="R9" s="101"/>
      <c r="S9" s="101"/>
      <c r="T9" s="101"/>
    </row>
    <row r="10" spans="1:20" x14ac:dyDescent="0.25">
      <c r="A10" s="16" t="s">
        <v>1</v>
      </c>
      <c r="B10" s="100"/>
      <c r="C10" s="100"/>
      <c r="D10" s="2" t="s">
        <v>5</v>
      </c>
      <c r="E10" s="2" t="s">
        <v>6</v>
      </c>
      <c r="F10" s="2" t="s">
        <v>7</v>
      </c>
      <c r="G10" s="2" t="s">
        <v>8</v>
      </c>
      <c r="H10" s="17" t="s">
        <v>9</v>
      </c>
      <c r="I10" s="17" t="s">
        <v>10</v>
      </c>
      <c r="J10" s="17" t="s">
        <v>11</v>
      </c>
      <c r="K10" s="2" t="s">
        <v>12</v>
      </c>
      <c r="L10" s="17" t="s">
        <v>13</v>
      </c>
      <c r="M10" s="63" t="s">
        <v>14</v>
      </c>
      <c r="N10" s="17" t="s">
        <v>15</v>
      </c>
      <c r="O10" s="2" t="s">
        <v>16</v>
      </c>
      <c r="P10" s="2" t="s">
        <v>171</v>
      </c>
      <c r="Q10" s="18" t="s">
        <v>172</v>
      </c>
      <c r="R10" s="18" t="s">
        <v>168</v>
      </c>
      <c r="S10" s="18" t="s">
        <v>169</v>
      </c>
      <c r="T10" s="18" t="s">
        <v>170</v>
      </c>
    </row>
    <row r="11" spans="1:20" x14ac:dyDescent="0.25">
      <c r="A11" s="16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17">
        <v>8</v>
      </c>
      <c r="I11" s="17">
        <v>9</v>
      </c>
      <c r="J11" s="17">
        <v>10</v>
      </c>
      <c r="K11" s="2">
        <v>11</v>
      </c>
      <c r="L11" s="17">
        <v>12</v>
      </c>
      <c r="M11" s="63">
        <v>13</v>
      </c>
      <c r="N11" s="17">
        <v>14</v>
      </c>
      <c r="O11" s="2">
        <v>15</v>
      </c>
      <c r="P11" s="2">
        <v>16</v>
      </c>
      <c r="Q11" s="18">
        <v>17</v>
      </c>
      <c r="R11" s="18">
        <v>18</v>
      </c>
      <c r="S11" s="18">
        <v>19</v>
      </c>
      <c r="T11" s="18">
        <v>20</v>
      </c>
    </row>
    <row r="12" spans="1:20" ht="19.5" customHeight="1" x14ac:dyDescent="0.25">
      <c r="A12" s="93"/>
      <c r="B12" s="98" t="s">
        <v>17</v>
      </c>
      <c r="C12" s="19" t="s">
        <v>18</v>
      </c>
      <c r="D12" s="9">
        <f>E12+F12+G12+H12+I12+J12+K12+L12+M12+N12+O12+P12+Q12+R12+S12+T12</f>
        <v>2359971.5343600004</v>
      </c>
      <c r="E12" s="9">
        <f t="shared" ref="E12:N12" si="0">E17+E32+E57+E117+E127+E182+E192+E202+E212+E222+E237</f>
        <v>156660</v>
      </c>
      <c r="F12" s="9">
        <f t="shared" si="0"/>
        <v>98655</v>
      </c>
      <c r="G12" s="9">
        <f t="shared" si="0"/>
        <v>37701.5</v>
      </c>
      <c r="H12" s="20">
        <f t="shared" si="0"/>
        <v>163168.40000000002</v>
      </c>
      <c r="I12" s="20">
        <f t="shared" si="0"/>
        <v>135770.90000000002</v>
      </c>
      <c r="J12" s="20">
        <f t="shared" si="0"/>
        <v>372401.00000000006</v>
      </c>
      <c r="K12" s="9">
        <f>K17+K32+K57+K117+K127+K182+K192+K202+K212+K222+K237</f>
        <v>221075.20000000001</v>
      </c>
      <c r="L12" s="20">
        <f>L13+L14+L15+L16</f>
        <v>148088.21435999998</v>
      </c>
      <c r="M12" s="64">
        <f>M13+M14+M15+M16</f>
        <v>146300.09999999998</v>
      </c>
      <c r="N12" s="20">
        <f t="shared" si="0"/>
        <v>146424.71999999997</v>
      </c>
      <c r="O12" s="9">
        <f t="shared" ref="O12:T12" si="1">O17+O32+O57+O117+O127+O182+O192+O202+O212+O222+O237</f>
        <v>165348.5</v>
      </c>
      <c r="P12" s="9">
        <f t="shared" si="1"/>
        <v>113675.6</v>
      </c>
      <c r="Q12" s="21">
        <f t="shared" si="1"/>
        <v>113675.6</v>
      </c>
      <c r="R12" s="21">
        <f t="shared" si="1"/>
        <v>113675.6</v>
      </c>
      <c r="S12" s="21">
        <f t="shared" si="1"/>
        <v>113675.6</v>
      </c>
      <c r="T12" s="21">
        <f t="shared" si="1"/>
        <v>113675.6</v>
      </c>
    </row>
    <row r="13" spans="1:20" ht="25.5" customHeight="1" x14ac:dyDescent="0.25">
      <c r="A13" s="93"/>
      <c r="B13" s="98"/>
      <c r="C13" s="19" t="s">
        <v>19</v>
      </c>
      <c r="D13" s="9">
        <f>E13+F13+G13+H13+I13+J13+K13+L13+M13+N13+O13+P13+Q13+R13+S13+T13</f>
        <v>400514</v>
      </c>
      <c r="E13" s="9">
        <f t="shared" ref="E13:O13" si="2">E18+E33+E58+E118+E128+E183+E193+E203+E213+E223+E238</f>
        <v>120000</v>
      </c>
      <c r="F13" s="9">
        <f t="shared" si="2"/>
        <v>70</v>
      </c>
      <c r="G13" s="9">
        <f t="shared" si="2"/>
        <v>0</v>
      </c>
      <c r="H13" s="20">
        <f t="shared" si="2"/>
        <v>60300</v>
      </c>
      <c r="I13" s="20">
        <f t="shared" si="2"/>
        <v>24709.100000000002</v>
      </c>
      <c r="J13" s="20">
        <f t="shared" si="2"/>
        <v>195434.9</v>
      </c>
      <c r="K13" s="9">
        <f t="shared" si="2"/>
        <v>0</v>
      </c>
      <c r="L13" s="20">
        <f t="shared" si="2"/>
        <v>0</v>
      </c>
      <c r="M13" s="64">
        <f t="shared" si="2"/>
        <v>0</v>
      </c>
      <c r="N13" s="20">
        <f t="shared" si="2"/>
        <v>0</v>
      </c>
      <c r="O13" s="9">
        <f t="shared" si="2"/>
        <v>0</v>
      </c>
      <c r="P13" s="9">
        <v>0</v>
      </c>
      <c r="Q13" s="22">
        <v>0</v>
      </c>
      <c r="R13" s="22">
        <v>0</v>
      </c>
      <c r="S13" s="22">
        <v>0</v>
      </c>
      <c r="T13" s="22">
        <v>0</v>
      </c>
    </row>
    <row r="14" spans="1:20" ht="25.5" customHeight="1" x14ac:dyDescent="0.25">
      <c r="A14" s="93"/>
      <c r="B14" s="98"/>
      <c r="C14" s="19" t="s">
        <v>20</v>
      </c>
      <c r="D14" s="9">
        <f>E14+F14+G14+H14+I14+J14+K14+L14+M14+N14+O14+P14+Q14+R14+S14+T14</f>
        <v>276461.59639000002</v>
      </c>
      <c r="E14" s="9">
        <f t="shared" ref="E14:N14" si="3">E19+E34+E59+E119+E129+E184+E194+E204+E214+E224+E239</f>
        <v>20000</v>
      </c>
      <c r="F14" s="9">
        <f t="shared" si="3"/>
        <v>81861</v>
      </c>
      <c r="G14" s="9">
        <f t="shared" si="3"/>
        <v>1596.8</v>
      </c>
      <c r="H14" s="20">
        <f t="shared" si="3"/>
        <v>4499.3</v>
      </c>
      <c r="I14" s="20">
        <f t="shared" si="3"/>
        <v>25570.5</v>
      </c>
      <c r="J14" s="20">
        <f t="shared" si="3"/>
        <v>77503.8</v>
      </c>
      <c r="K14" s="9">
        <f t="shared" si="3"/>
        <v>24185</v>
      </c>
      <c r="L14" s="20">
        <f>L19+L34+L59+L119+L129+L184+L194+L204+L214+L224+L239</f>
        <v>5345.9963900000002</v>
      </c>
      <c r="M14" s="64">
        <f t="shared" si="3"/>
        <v>647.5</v>
      </c>
      <c r="N14" s="20">
        <f t="shared" si="3"/>
        <v>677.2</v>
      </c>
      <c r="O14" s="9">
        <f t="shared" ref="O14:T14" si="4">O19+O34+O59+O119+O129+O184+O194+O204+O214+O224+O239</f>
        <v>34574.5</v>
      </c>
      <c r="P14" s="9">
        <f t="shared" si="4"/>
        <v>0</v>
      </c>
      <c r="Q14" s="22">
        <f t="shared" si="4"/>
        <v>0</v>
      </c>
      <c r="R14" s="22">
        <f t="shared" si="4"/>
        <v>0</v>
      </c>
      <c r="S14" s="22">
        <f t="shared" si="4"/>
        <v>0</v>
      </c>
      <c r="T14" s="22">
        <f t="shared" si="4"/>
        <v>0</v>
      </c>
    </row>
    <row r="15" spans="1:20" ht="21" x14ac:dyDescent="0.25">
      <c r="A15" s="93"/>
      <c r="B15" s="98"/>
      <c r="C15" s="19" t="s">
        <v>182</v>
      </c>
      <c r="D15" s="9">
        <f>E15+F15+G15+H15+I15+J15+K15+L15+M15+N15+O15+P15+Q15+R15+S15+T15</f>
        <v>1682195.9379700006</v>
      </c>
      <c r="E15" s="9">
        <f t="shared" ref="E15:K15" si="5">E20+E35+E60+E120+E130+E185+E195+E205+E215+E225+E240</f>
        <v>15960</v>
      </c>
      <c r="F15" s="9">
        <f t="shared" si="5"/>
        <v>16724</v>
      </c>
      <c r="G15" s="9">
        <f t="shared" si="5"/>
        <v>36104.700000000004</v>
      </c>
      <c r="H15" s="20">
        <f t="shared" si="5"/>
        <v>98369.1</v>
      </c>
      <c r="I15" s="20">
        <f t="shared" si="5"/>
        <v>85491.299999999988</v>
      </c>
      <c r="J15" s="20">
        <f t="shared" si="5"/>
        <v>99462.3</v>
      </c>
      <c r="K15" s="9">
        <f t="shared" si="5"/>
        <v>196890.2</v>
      </c>
      <c r="L15" s="20">
        <f>L20+L35+L60+L120+L130+L185+L195+L205+L215+L225+L240</f>
        <v>142742.21797</v>
      </c>
      <c r="M15" s="64">
        <f>M20+M35+M60+M120+M130+M185+M195+M205+M215+M225+M240</f>
        <v>145652.59999999998</v>
      </c>
      <c r="N15" s="20">
        <f>N20+N35+N60+N120+N130+N195+N205+N215+N225+N240</f>
        <v>145647.51999999999</v>
      </c>
      <c r="O15" s="9">
        <f>O20+O35+O60+O120+O130+O185+O195+O205+O215+O225+O240</f>
        <v>130774</v>
      </c>
      <c r="P15" s="9">
        <f>P20+P35+P60+P120+P130+P185+P195+P205+P215+P225</f>
        <v>113675.6</v>
      </c>
      <c r="Q15" s="22">
        <f>Q20+Q35+Q60+Q120+Q130+Q185+Q195+Q205+Q215+Q240</f>
        <v>113675.6</v>
      </c>
      <c r="R15" s="22">
        <f>R20+R35+R60+R120+R130+R185+R195+R205+R215+R225+R240</f>
        <v>113675.6</v>
      </c>
      <c r="S15" s="22">
        <f>S20+S35+S60+S120+S130+S185+S195+S205+S215+S225+S240</f>
        <v>113675.6</v>
      </c>
      <c r="T15" s="22">
        <f>T20+T35+T60+T120+T130+T185+T195+T205+T215+T225+T240</f>
        <v>113675.6</v>
      </c>
    </row>
    <row r="16" spans="1:20" ht="21.75" customHeight="1" x14ac:dyDescent="0.25">
      <c r="A16" s="93"/>
      <c r="B16" s="98"/>
      <c r="C16" s="19" t="s">
        <v>21</v>
      </c>
      <c r="D16" s="9">
        <f>E16+F16+G16+H16+I16+J16+K16+L16+M16+N16+O16</f>
        <v>700</v>
      </c>
      <c r="E16" s="9">
        <f>E21+E36+E61+E121+E131+E166+E196+E206+E216+E226</f>
        <v>700</v>
      </c>
      <c r="F16" s="9">
        <f>F21+F36+F61+F121+F131+F166+F196+F206+F216+F226</f>
        <v>0</v>
      </c>
      <c r="G16" s="9">
        <f>G21+G36+G61+G121+G131+G166+G196+G206+G216+G226</f>
        <v>0</v>
      </c>
      <c r="H16" s="20">
        <f>H21+H36+H61+H121+H131+H166+H196+H206+H216+H226</f>
        <v>0</v>
      </c>
      <c r="I16" s="20">
        <f>I21+I36+I61+I121+I131+I166+I196+I206+I216+I226</f>
        <v>0</v>
      </c>
      <c r="J16" s="20">
        <f>J21+J36+J61+J121+J131+J166+J196+J206+J216+J226+J241</f>
        <v>0</v>
      </c>
      <c r="K16" s="9">
        <f>K21+K36+K61+K121+K131+K166+K196+K206+K216+K226</f>
        <v>0</v>
      </c>
      <c r="L16" s="20">
        <f>L21+L36+L61+L121+L131+L166+L196+L206+L216+L226</f>
        <v>0</v>
      </c>
      <c r="M16" s="64">
        <f>M21+M36+M61+M121+M131+M166+M196+M206+M216+M226</f>
        <v>0</v>
      </c>
      <c r="N16" s="20">
        <f>N21+N36+N61+N121+N131+N166+N196+N206+N216+N226</f>
        <v>0</v>
      </c>
      <c r="O16" s="9">
        <f>O21+O36+O61+O121+O131+O166+O196+O206+O216+O226</f>
        <v>0</v>
      </c>
      <c r="P16" s="9">
        <v>0</v>
      </c>
      <c r="Q16" s="22">
        <v>0</v>
      </c>
      <c r="R16" s="22">
        <v>0</v>
      </c>
      <c r="S16" s="22">
        <v>0</v>
      </c>
      <c r="T16" s="22">
        <v>0</v>
      </c>
    </row>
    <row r="17" spans="1:20" ht="19.5" customHeight="1" x14ac:dyDescent="0.25">
      <c r="A17" s="93">
        <v>1</v>
      </c>
      <c r="B17" s="97" t="s">
        <v>183</v>
      </c>
      <c r="C17" s="23" t="s">
        <v>18</v>
      </c>
      <c r="D17" s="9">
        <f t="shared" ref="D17:D86" si="6">E17+F17+G17+H17+I17+J17+K17+L17+M17+N17+O17</f>
        <v>44986.347999999998</v>
      </c>
      <c r="E17" s="9">
        <f>E22+E27</f>
        <v>3509</v>
      </c>
      <c r="F17" s="9">
        <f t="shared" ref="F17:N17" si="7">F22+F27</f>
        <v>1820</v>
      </c>
      <c r="G17" s="9">
        <f t="shared" si="7"/>
        <v>1853.2</v>
      </c>
      <c r="H17" s="20">
        <f t="shared" si="7"/>
        <v>2700</v>
      </c>
      <c r="I17" s="20">
        <f t="shared" si="7"/>
        <v>4216.3999999999996</v>
      </c>
      <c r="J17" s="20">
        <f t="shared" si="7"/>
        <v>5560.6</v>
      </c>
      <c r="K17" s="9">
        <f t="shared" si="7"/>
        <v>5018</v>
      </c>
      <c r="L17" s="20">
        <f t="shared" si="7"/>
        <v>5276.1480000000001</v>
      </c>
      <c r="M17" s="64">
        <f t="shared" si="7"/>
        <v>6033</v>
      </c>
      <c r="N17" s="20">
        <f t="shared" si="7"/>
        <v>5000</v>
      </c>
      <c r="O17" s="9">
        <f t="shared" ref="O17:T17" si="8">O22+O27</f>
        <v>4000</v>
      </c>
      <c r="P17" s="9">
        <f t="shared" si="8"/>
        <v>4000</v>
      </c>
      <c r="Q17" s="22">
        <f t="shared" si="8"/>
        <v>4000</v>
      </c>
      <c r="R17" s="22">
        <f t="shared" si="8"/>
        <v>4000</v>
      </c>
      <c r="S17" s="22">
        <f t="shared" si="8"/>
        <v>4000</v>
      </c>
      <c r="T17" s="22">
        <f t="shared" si="8"/>
        <v>4000</v>
      </c>
    </row>
    <row r="18" spans="1:20" ht="22.5" x14ac:dyDescent="0.25">
      <c r="A18" s="93"/>
      <c r="B18" s="97"/>
      <c r="C18" s="23" t="s">
        <v>19</v>
      </c>
      <c r="D18" s="9">
        <f t="shared" si="6"/>
        <v>0</v>
      </c>
      <c r="E18" s="9">
        <f t="shared" ref="E18:T21" si="9">E23+E28</f>
        <v>0</v>
      </c>
      <c r="F18" s="9">
        <f t="shared" si="9"/>
        <v>0</v>
      </c>
      <c r="G18" s="9">
        <f t="shared" si="9"/>
        <v>0</v>
      </c>
      <c r="H18" s="20">
        <f t="shared" si="9"/>
        <v>0</v>
      </c>
      <c r="I18" s="20">
        <f t="shared" si="9"/>
        <v>0</v>
      </c>
      <c r="J18" s="20">
        <f t="shared" si="9"/>
        <v>0</v>
      </c>
      <c r="K18" s="9">
        <f t="shared" si="9"/>
        <v>0</v>
      </c>
      <c r="L18" s="20">
        <f t="shared" si="9"/>
        <v>0</v>
      </c>
      <c r="M18" s="64">
        <f t="shared" si="9"/>
        <v>0</v>
      </c>
      <c r="N18" s="20">
        <f t="shared" si="9"/>
        <v>0</v>
      </c>
      <c r="O18" s="9">
        <f t="shared" si="9"/>
        <v>0</v>
      </c>
      <c r="P18" s="9">
        <f t="shared" ref="P18:T18" si="10">P23+P28</f>
        <v>0</v>
      </c>
      <c r="Q18" s="9">
        <f t="shared" si="10"/>
        <v>0</v>
      </c>
      <c r="R18" s="9">
        <f t="shared" si="10"/>
        <v>0</v>
      </c>
      <c r="S18" s="9">
        <f t="shared" si="10"/>
        <v>0</v>
      </c>
      <c r="T18" s="9">
        <f t="shared" si="10"/>
        <v>0</v>
      </c>
    </row>
    <row r="19" spans="1:20" ht="22.5" x14ac:dyDescent="0.25">
      <c r="A19" s="93"/>
      <c r="B19" s="97"/>
      <c r="C19" s="23" t="s">
        <v>20</v>
      </c>
      <c r="D19" s="9">
        <f t="shared" si="6"/>
        <v>0</v>
      </c>
      <c r="E19" s="9">
        <f t="shared" si="9"/>
        <v>0</v>
      </c>
      <c r="F19" s="9">
        <f t="shared" si="9"/>
        <v>0</v>
      </c>
      <c r="G19" s="9">
        <f t="shared" si="9"/>
        <v>0</v>
      </c>
      <c r="H19" s="20">
        <f t="shared" si="9"/>
        <v>0</v>
      </c>
      <c r="I19" s="20">
        <f t="shared" si="9"/>
        <v>0</v>
      </c>
      <c r="J19" s="20">
        <f t="shared" si="9"/>
        <v>0</v>
      </c>
      <c r="K19" s="9">
        <f t="shared" si="9"/>
        <v>0</v>
      </c>
      <c r="L19" s="20">
        <f>L24+L29</f>
        <v>0</v>
      </c>
      <c r="M19" s="64">
        <f t="shared" si="9"/>
        <v>0</v>
      </c>
      <c r="N19" s="20">
        <f t="shared" si="9"/>
        <v>0</v>
      </c>
      <c r="O19" s="9">
        <f t="shared" si="9"/>
        <v>0</v>
      </c>
      <c r="P19" s="9">
        <f t="shared" ref="P19:T19" si="11">P24+P29</f>
        <v>0</v>
      </c>
      <c r="Q19" s="9">
        <f t="shared" si="11"/>
        <v>0</v>
      </c>
      <c r="R19" s="9">
        <f t="shared" si="11"/>
        <v>0</v>
      </c>
      <c r="S19" s="9">
        <f t="shared" si="11"/>
        <v>0</v>
      </c>
      <c r="T19" s="9">
        <f t="shared" si="11"/>
        <v>0</v>
      </c>
    </row>
    <row r="20" spans="1:20" ht="22.5" x14ac:dyDescent="0.25">
      <c r="A20" s="93"/>
      <c r="B20" s="97"/>
      <c r="C20" s="23" t="s">
        <v>182</v>
      </c>
      <c r="D20" s="9">
        <f t="shared" si="6"/>
        <v>44886.347999999998</v>
      </c>
      <c r="E20" s="9">
        <f t="shared" si="9"/>
        <v>3509</v>
      </c>
      <c r="F20" s="9">
        <f t="shared" si="9"/>
        <v>1820</v>
      </c>
      <c r="G20" s="9">
        <f t="shared" si="9"/>
        <v>1853.2</v>
      </c>
      <c r="H20" s="20">
        <f t="shared" si="9"/>
        <v>2700</v>
      </c>
      <c r="I20" s="20">
        <f t="shared" si="9"/>
        <v>4216.3999999999996</v>
      </c>
      <c r="J20" s="20">
        <f t="shared" si="9"/>
        <v>5560.6</v>
      </c>
      <c r="K20" s="9">
        <f t="shared" si="9"/>
        <v>5018</v>
      </c>
      <c r="L20" s="20">
        <f t="shared" si="9"/>
        <v>5276.1480000000001</v>
      </c>
      <c r="M20" s="64">
        <f>M25</f>
        <v>6033</v>
      </c>
      <c r="N20" s="9">
        <v>4900</v>
      </c>
      <c r="O20" s="9">
        <f t="shared" ref="O20:T20" si="12">O25+O30</f>
        <v>4000</v>
      </c>
      <c r="P20" s="9">
        <f t="shared" si="12"/>
        <v>4000</v>
      </c>
      <c r="Q20" s="22">
        <f t="shared" si="12"/>
        <v>4000</v>
      </c>
      <c r="R20" s="22">
        <f t="shared" si="12"/>
        <v>4000</v>
      </c>
      <c r="S20" s="22">
        <f t="shared" si="12"/>
        <v>4000</v>
      </c>
      <c r="T20" s="22">
        <f t="shared" si="12"/>
        <v>4000</v>
      </c>
    </row>
    <row r="21" spans="1:20" ht="22.5" x14ac:dyDescent="0.25">
      <c r="A21" s="93"/>
      <c r="B21" s="97"/>
      <c r="C21" s="23" t="s">
        <v>21</v>
      </c>
      <c r="D21" s="8">
        <f t="shared" si="6"/>
        <v>0</v>
      </c>
      <c r="E21" s="8">
        <f t="shared" si="9"/>
        <v>0</v>
      </c>
      <c r="F21" s="8">
        <f t="shared" si="9"/>
        <v>0</v>
      </c>
      <c r="G21" s="8">
        <f t="shared" si="9"/>
        <v>0</v>
      </c>
      <c r="H21" s="24">
        <f t="shared" si="9"/>
        <v>0</v>
      </c>
      <c r="I21" s="24">
        <f t="shared" si="9"/>
        <v>0</v>
      </c>
      <c r="J21" s="24">
        <f t="shared" si="9"/>
        <v>0</v>
      </c>
      <c r="K21" s="8">
        <f t="shared" si="9"/>
        <v>0</v>
      </c>
      <c r="L21" s="24">
        <f t="shared" si="9"/>
        <v>0</v>
      </c>
      <c r="M21" s="65">
        <f t="shared" si="9"/>
        <v>0</v>
      </c>
      <c r="N21" s="24">
        <f t="shared" si="9"/>
        <v>0</v>
      </c>
      <c r="O21" s="24">
        <f t="shared" si="9"/>
        <v>0</v>
      </c>
      <c r="P21" s="24">
        <f t="shared" si="9"/>
        <v>0</v>
      </c>
      <c r="Q21" s="24">
        <f t="shared" si="9"/>
        <v>0</v>
      </c>
      <c r="R21" s="24">
        <f t="shared" si="9"/>
        <v>0</v>
      </c>
      <c r="S21" s="24">
        <f t="shared" si="9"/>
        <v>0</v>
      </c>
      <c r="T21" s="24">
        <f t="shared" si="9"/>
        <v>0</v>
      </c>
    </row>
    <row r="22" spans="1:20" x14ac:dyDescent="0.25">
      <c r="A22" s="93" t="s">
        <v>49</v>
      </c>
      <c r="B22" s="98" t="s">
        <v>22</v>
      </c>
      <c r="C22" s="23" t="s">
        <v>18</v>
      </c>
      <c r="D22" s="8">
        <f t="shared" si="6"/>
        <v>44966.347999999998</v>
      </c>
      <c r="E22" s="8">
        <f>SUM(E23:E26)</f>
        <v>3509</v>
      </c>
      <c r="F22" s="8">
        <f t="shared" ref="F22:N22" si="13">SUM(F23:F26)</f>
        <v>1800</v>
      </c>
      <c r="G22" s="8">
        <f t="shared" si="13"/>
        <v>1853.2</v>
      </c>
      <c r="H22" s="24">
        <f t="shared" si="13"/>
        <v>2700</v>
      </c>
      <c r="I22" s="24">
        <f t="shared" si="13"/>
        <v>4216.3999999999996</v>
      </c>
      <c r="J22" s="24">
        <f t="shared" si="13"/>
        <v>5560.6</v>
      </c>
      <c r="K22" s="8">
        <f t="shared" si="13"/>
        <v>5018</v>
      </c>
      <c r="L22" s="24">
        <f t="shared" si="13"/>
        <v>5276.1480000000001</v>
      </c>
      <c r="M22" s="65">
        <f t="shared" si="13"/>
        <v>6033</v>
      </c>
      <c r="N22" s="24">
        <f t="shared" si="13"/>
        <v>5000</v>
      </c>
      <c r="O22" s="8">
        <f t="shared" ref="O22:T22" si="14">SUM(O23:O26)</f>
        <v>4000</v>
      </c>
      <c r="P22" s="8">
        <f t="shared" si="14"/>
        <v>4000</v>
      </c>
      <c r="Q22" s="25">
        <f t="shared" si="14"/>
        <v>4000</v>
      </c>
      <c r="R22" s="25">
        <f t="shared" si="14"/>
        <v>4000</v>
      </c>
      <c r="S22" s="25">
        <f t="shared" si="14"/>
        <v>4000</v>
      </c>
      <c r="T22" s="25">
        <f t="shared" si="14"/>
        <v>4000</v>
      </c>
    </row>
    <row r="23" spans="1:20" ht="22.5" x14ac:dyDescent="0.25">
      <c r="A23" s="93"/>
      <c r="B23" s="98"/>
      <c r="C23" s="23" t="s">
        <v>19</v>
      </c>
      <c r="D23" s="8">
        <f t="shared" si="6"/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24">
        <v>0</v>
      </c>
      <c r="M23" s="65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</row>
    <row r="24" spans="1:20" ht="22.5" x14ac:dyDescent="0.25">
      <c r="A24" s="93"/>
      <c r="B24" s="98"/>
      <c r="C24" s="23" t="s">
        <v>20</v>
      </c>
      <c r="D24" s="8">
        <f t="shared" si="6"/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24">
        <v>0</v>
      </c>
      <c r="M24" s="65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</row>
    <row r="25" spans="1:20" ht="22.5" x14ac:dyDescent="0.25">
      <c r="A25" s="93"/>
      <c r="B25" s="98"/>
      <c r="C25" s="23" t="s">
        <v>182</v>
      </c>
      <c r="D25" s="8">
        <f t="shared" si="6"/>
        <v>44966.347999999998</v>
      </c>
      <c r="E25" s="8">
        <v>3509</v>
      </c>
      <c r="F25" s="8">
        <v>1800</v>
      </c>
      <c r="G25" s="8">
        <v>1853.2</v>
      </c>
      <c r="H25" s="24">
        <v>2700</v>
      </c>
      <c r="I25" s="24">
        <v>4216.3999999999996</v>
      </c>
      <c r="J25" s="24">
        <v>5560.6</v>
      </c>
      <c r="K25" s="8">
        <v>5018</v>
      </c>
      <c r="L25" s="24">
        <v>5276.1480000000001</v>
      </c>
      <c r="M25" s="65">
        <v>6033</v>
      </c>
      <c r="N25" s="24">
        <v>5000</v>
      </c>
      <c r="O25" s="8">
        <v>4000</v>
      </c>
      <c r="P25" s="8">
        <v>4000</v>
      </c>
      <c r="Q25" s="8">
        <v>4000</v>
      </c>
      <c r="R25" s="8">
        <v>4000</v>
      </c>
      <c r="S25" s="8">
        <v>4000</v>
      </c>
      <c r="T25" s="8">
        <v>4000</v>
      </c>
    </row>
    <row r="26" spans="1:20" ht="22.5" x14ac:dyDescent="0.25">
      <c r="A26" s="93"/>
      <c r="B26" s="98"/>
      <c r="C26" s="23" t="s">
        <v>21</v>
      </c>
      <c r="D26" s="8">
        <f t="shared" si="6"/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24">
        <v>0</v>
      </c>
      <c r="M26" s="65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</row>
    <row r="27" spans="1:20" ht="26.25" customHeight="1" x14ac:dyDescent="0.25">
      <c r="A27" s="95" t="s">
        <v>50</v>
      </c>
      <c r="B27" s="98" t="s">
        <v>23</v>
      </c>
      <c r="C27" s="23" t="s">
        <v>18</v>
      </c>
      <c r="D27" s="8">
        <f t="shared" si="6"/>
        <v>20</v>
      </c>
      <c r="E27" s="8">
        <f>SUM(E28:E31)</f>
        <v>0</v>
      </c>
      <c r="F27" s="8">
        <f t="shared" ref="F27:O27" si="15">SUM(F28:F31)</f>
        <v>20</v>
      </c>
      <c r="G27" s="8">
        <f t="shared" si="15"/>
        <v>0</v>
      </c>
      <c r="H27" s="24">
        <f t="shared" si="15"/>
        <v>0</v>
      </c>
      <c r="I27" s="24">
        <f t="shared" si="15"/>
        <v>0</v>
      </c>
      <c r="J27" s="24">
        <f t="shared" si="15"/>
        <v>0</v>
      </c>
      <c r="K27" s="8">
        <f t="shared" si="15"/>
        <v>0</v>
      </c>
      <c r="L27" s="24">
        <f t="shared" si="15"/>
        <v>0</v>
      </c>
      <c r="M27" s="65">
        <f t="shared" si="15"/>
        <v>0</v>
      </c>
      <c r="N27" s="24">
        <f t="shared" si="15"/>
        <v>0</v>
      </c>
      <c r="O27" s="8">
        <f t="shared" si="15"/>
        <v>0</v>
      </c>
      <c r="P27" s="8">
        <v>0</v>
      </c>
      <c r="Q27" s="25">
        <v>0</v>
      </c>
      <c r="R27" s="25">
        <v>0</v>
      </c>
      <c r="S27" s="25">
        <v>0</v>
      </c>
      <c r="T27" s="25">
        <v>0</v>
      </c>
    </row>
    <row r="28" spans="1:20" ht="22.5" x14ac:dyDescent="0.25">
      <c r="A28" s="95"/>
      <c r="B28" s="98"/>
      <c r="C28" s="23" t="s">
        <v>19</v>
      </c>
      <c r="D28" s="8">
        <f t="shared" si="6"/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24">
        <v>0</v>
      </c>
      <c r="M28" s="65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</row>
    <row r="29" spans="1:20" ht="22.5" x14ac:dyDescent="0.25">
      <c r="A29" s="95"/>
      <c r="B29" s="98"/>
      <c r="C29" s="23" t="s">
        <v>20</v>
      </c>
      <c r="D29" s="8">
        <f t="shared" si="6"/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24">
        <v>0</v>
      </c>
      <c r="M29" s="65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</row>
    <row r="30" spans="1:20" ht="22.5" x14ac:dyDescent="0.25">
      <c r="A30" s="95"/>
      <c r="B30" s="98"/>
      <c r="C30" s="23" t="s">
        <v>182</v>
      </c>
      <c r="D30" s="8">
        <f t="shared" si="6"/>
        <v>20</v>
      </c>
      <c r="E30" s="8">
        <v>0</v>
      </c>
      <c r="F30" s="8">
        <v>20</v>
      </c>
      <c r="G30" s="8">
        <v>0</v>
      </c>
      <c r="H30" s="24">
        <v>0</v>
      </c>
      <c r="I30" s="24">
        <v>0</v>
      </c>
      <c r="J30" s="24">
        <v>0</v>
      </c>
      <c r="K30" s="8">
        <v>0</v>
      </c>
      <c r="L30" s="24">
        <v>0</v>
      </c>
      <c r="M30" s="65">
        <v>0</v>
      </c>
      <c r="N30" s="24">
        <v>0</v>
      </c>
      <c r="O30" s="8">
        <v>0</v>
      </c>
      <c r="P30" s="8">
        <v>0</v>
      </c>
      <c r="Q30" s="25">
        <v>0</v>
      </c>
      <c r="R30" s="25">
        <v>0</v>
      </c>
      <c r="S30" s="25">
        <v>0</v>
      </c>
      <c r="T30" s="25">
        <v>0</v>
      </c>
    </row>
    <row r="31" spans="1:20" ht="22.5" x14ac:dyDescent="0.25">
      <c r="A31" s="95"/>
      <c r="B31" s="98"/>
      <c r="C31" s="23" t="s">
        <v>21</v>
      </c>
      <c r="D31" s="8">
        <f t="shared" si="6"/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24">
        <v>0</v>
      </c>
      <c r="M31" s="65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</row>
    <row r="32" spans="1:20" ht="24.75" customHeight="1" x14ac:dyDescent="0.25">
      <c r="A32" s="93">
        <v>2</v>
      </c>
      <c r="B32" s="92" t="s">
        <v>24</v>
      </c>
      <c r="C32" s="26" t="s">
        <v>18</v>
      </c>
      <c r="D32" s="20">
        <f t="shared" si="6"/>
        <v>43946.168839999998</v>
      </c>
      <c r="E32" s="20">
        <f>E37+E42</f>
        <v>700</v>
      </c>
      <c r="F32" s="20">
        <f t="shared" ref="F32:J32" si="16">F37+F42</f>
        <v>0</v>
      </c>
      <c r="G32" s="20">
        <f t="shared" si="16"/>
        <v>0</v>
      </c>
      <c r="H32" s="20">
        <f t="shared" si="16"/>
        <v>0</v>
      </c>
      <c r="I32" s="20">
        <f t="shared" si="16"/>
        <v>0</v>
      </c>
      <c r="J32" s="20">
        <f t="shared" si="16"/>
        <v>0</v>
      </c>
      <c r="K32" s="9">
        <f>K37+K42+K47</f>
        <v>1478.3</v>
      </c>
      <c r="L32" s="20">
        <f>L37+L42+L47</f>
        <v>7193.3688399999992</v>
      </c>
      <c r="M32" s="64">
        <f t="shared" ref="M32:N32" si="17">M37+M42+M47</f>
        <v>0</v>
      </c>
      <c r="N32" s="9">
        <f t="shared" si="17"/>
        <v>0</v>
      </c>
      <c r="O32" s="9">
        <f>O37+O42+O47+O52</f>
        <v>34574.5</v>
      </c>
      <c r="P32" s="9">
        <v>0</v>
      </c>
      <c r="Q32" s="22">
        <v>0</v>
      </c>
      <c r="R32" s="22">
        <v>0</v>
      </c>
      <c r="S32" s="22">
        <v>0</v>
      </c>
      <c r="T32" s="22">
        <v>0</v>
      </c>
    </row>
    <row r="33" spans="1:20" ht="21.75" customHeight="1" x14ac:dyDescent="0.25">
      <c r="A33" s="93"/>
      <c r="B33" s="92"/>
      <c r="C33" s="26" t="s">
        <v>19</v>
      </c>
      <c r="D33" s="20">
        <f t="shared" si="6"/>
        <v>0</v>
      </c>
      <c r="E33" s="20">
        <f t="shared" ref="E33:O36" si="18">E38+E43</f>
        <v>0</v>
      </c>
      <c r="F33" s="20">
        <f t="shared" si="18"/>
        <v>0</v>
      </c>
      <c r="G33" s="20">
        <f t="shared" si="18"/>
        <v>0</v>
      </c>
      <c r="H33" s="20">
        <f t="shared" si="18"/>
        <v>0</v>
      </c>
      <c r="I33" s="20">
        <f t="shared" si="18"/>
        <v>0</v>
      </c>
      <c r="J33" s="20">
        <f t="shared" si="18"/>
        <v>0</v>
      </c>
      <c r="K33" s="9">
        <f>K38+K43+K48</f>
        <v>0</v>
      </c>
      <c r="L33" s="20">
        <f t="shared" si="18"/>
        <v>0</v>
      </c>
      <c r="M33" s="64">
        <f t="shared" ref="M33:M36" si="19">M38+M43+M48+M53</f>
        <v>0</v>
      </c>
      <c r="N33" s="20">
        <f t="shared" si="18"/>
        <v>0</v>
      </c>
      <c r="O33" s="20">
        <f t="shared" si="18"/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</row>
    <row r="34" spans="1:20" ht="22.5" x14ac:dyDescent="0.25">
      <c r="A34" s="93"/>
      <c r="B34" s="92"/>
      <c r="C34" s="26" t="s">
        <v>20</v>
      </c>
      <c r="D34" s="20">
        <f t="shared" si="6"/>
        <v>39034.5</v>
      </c>
      <c r="E34" s="20">
        <f t="shared" si="18"/>
        <v>0</v>
      </c>
      <c r="F34" s="20">
        <f t="shared" si="18"/>
        <v>0</v>
      </c>
      <c r="G34" s="20">
        <f t="shared" si="18"/>
        <v>0</v>
      </c>
      <c r="H34" s="20">
        <f t="shared" si="18"/>
        <v>0</v>
      </c>
      <c r="I34" s="20">
        <f t="shared" si="18"/>
        <v>0</v>
      </c>
      <c r="J34" s="20">
        <f t="shared" si="18"/>
        <v>0</v>
      </c>
      <c r="K34" s="9">
        <f>K39+K44+K49</f>
        <v>0</v>
      </c>
      <c r="L34" s="20">
        <f>L39+L44+L49+L54</f>
        <v>4460</v>
      </c>
      <c r="M34" s="64">
        <f t="shared" si="19"/>
        <v>0</v>
      </c>
      <c r="N34" s="20">
        <f t="shared" si="18"/>
        <v>0</v>
      </c>
      <c r="O34" s="20">
        <f>O39+O44+O49+O54</f>
        <v>34574.5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</row>
    <row r="35" spans="1:20" ht="22.5" x14ac:dyDescent="0.25">
      <c r="A35" s="93"/>
      <c r="B35" s="92"/>
      <c r="C35" s="26" t="s">
        <v>182</v>
      </c>
      <c r="D35" s="20">
        <f t="shared" si="6"/>
        <v>4211.6688400000003</v>
      </c>
      <c r="E35" s="20">
        <f t="shared" si="18"/>
        <v>0</v>
      </c>
      <c r="F35" s="20">
        <f t="shared" si="18"/>
        <v>0</v>
      </c>
      <c r="G35" s="20">
        <f t="shared" si="18"/>
        <v>0</v>
      </c>
      <c r="H35" s="20">
        <f t="shared" si="18"/>
        <v>0</v>
      </c>
      <c r="I35" s="20">
        <f t="shared" si="18"/>
        <v>0</v>
      </c>
      <c r="J35" s="20">
        <f t="shared" si="18"/>
        <v>0</v>
      </c>
      <c r="K35" s="9">
        <f>K40+K45+K50</f>
        <v>1478.3</v>
      </c>
      <c r="L35" s="20">
        <f>L40+L45+L50+L55</f>
        <v>2733.3688400000001</v>
      </c>
      <c r="M35" s="64">
        <f t="shared" si="19"/>
        <v>0</v>
      </c>
      <c r="N35" s="20">
        <f t="shared" si="18"/>
        <v>0</v>
      </c>
      <c r="O35" s="20">
        <f>O40+O45+O50+O55</f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</row>
    <row r="36" spans="1:20" ht="22.5" x14ac:dyDescent="0.25">
      <c r="A36" s="93"/>
      <c r="B36" s="92"/>
      <c r="C36" s="26" t="s">
        <v>21</v>
      </c>
      <c r="D36" s="20">
        <f t="shared" si="6"/>
        <v>700</v>
      </c>
      <c r="E36" s="20">
        <f t="shared" si="18"/>
        <v>700</v>
      </c>
      <c r="F36" s="20">
        <f t="shared" si="18"/>
        <v>0</v>
      </c>
      <c r="G36" s="20">
        <f t="shared" si="18"/>
        <v>0</v>
      </c>
      <c r="H36" s="20">
        <f t="shared" si="18"/>
        <v>0</v>
      </c>
      <c r="I36" s="20">
        <f t="shared" si="18"/>
        <v>0</v>
      </c>
      <c r="J36" s="20">
        <f t="shared" si="18"/>
        <v>0</v>
      </c>
      <c r="K36" s="9">
        <f>K41+K46+K51</f>
        <v>0</v>
      </c>
      <c r="L36" s="20">
        <f t="shared" si="18"/>
        <v>0</v>
      </c>
      <c r="M36" s="64">
        <f t="shared" si="19"/>
        <v>0</v>
      </c>
      <c r="N36" s="20">
        <f t="shared" si="18"/>
        <v>0</v>
      </c>
      <c r="O36" s="20">
        <f t="shared" si="18"/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</row>
    <row r="37" spans="1:20" ht="16.5" customHeight="1" x14ac:dyDescent="0.25">
      <c r="A37" s="93" t="s">
        <v>51</v>
      </c>
      <c r="B37" s="92" t="s">
        <v>25</v>
      </c>
      <c r="C37" s="26" t="s">
        <v>18</v>
      </c>
      <c r="D37" s="24">
        <f t="shared" si="6"/>
        <v>700</v>
      </c>
      <c r="E37" s="24">
        <f>SUM(E38:E41)</f>
        <v>700</v>
      </c>
      <c r="F37" s="24">
        <f t="shared" ref="F37:O37" si="20">SUM(F38:F41)</f>
        <v>0</v>
      </c>
      <c r="G37" s="24">
        <f t="shared" si="20"/>
        <v>0</v>
      </c>
      <c r="H37" s="24">
        <f t="shared" si="20"/>
        <v>0</v>
      </c>
      <c r="I37" s="24">
        <f t="shared" si="20"/>
        <v>0</v>
      </c>
      <c r="J37" s="24">
        <f t="shared" si="20"/>
        <v>0</v>
      </c>
      <c r="K37" s="8">
        <f t="shared" si="20"/>
        <v>0</v>
      </c>
      <c r="L37" s="24">
        <f t="shared" si="20"/>
        <v>0</v>
      </c>
      <c r="M37" s="65">
        <f t="shared" si="20"/>
        <v>0</v>
      </c>
      <c r="N37" s="24">
        <f t="shared" si="20"/>
        <v>0</v>
      </c>
      <c r="O37" s="24">
        <f t="shared" si="20"/>
        <v>0</v>
      </c>
      <c r="P37" s="24">
        <v>0</v>
      </c>
      <c r="Q37" s="25">
        <v>0</v>
      </c>
      <c r="R37" s="25">
        <v>0</v>
      </c>
      <c r="S37" s="25">
        <v>0</v>
      </c>
      <c r="T37" s="25">
        <v>0</v>
      </c>
    </row>
    <row r="38" spans="1:20" ht="22.5" x14ac:dyDescent="0.25">
      <c r="A38" s="93"/>
      <c r="B38" s="92"/>
      <c r="C38" s="26" t="s">
        <v>19</v>
      </c>
      <c r="D38" s="24">
        <f t="shared" si="6"/>
        <v>0</v>
      </c>
      <c r="E38" s="24">
        <f t="shared" ref="E38:E40" si="21">F38+G38+H38+I38+J38+K38+L38+M38+N38+O38+P38</f>
        <v>0</v>
      </c>
      <c r="F38" s="24">
        <f t="shared" ref="F38:F40" si="22">G38+H38+I38+J38+K38+L38+M38+N38+O38+P38+Q38</f>
        <v>0</v>
      </c>
      <c r="G38" s="24">
        <f t="shared" ref="G38:G40" si="23">H38+I38+J38+K38+L38+M38+N38+O38+P38+Q38+R38</f>
        <v>0</v>
      </c>
      <c r="H38" s="24">
        <f t="shared" ref="H38:H40" si="24">I38+J38+K38+L38+M38+N38+O38+P38+Q38+R38+S38</f>
        <v>0</v>
      </c>
      <c r="I38" s="24">
        <f t="shared" ref="I38:I40" si="25">J38+K38+L38+M38+N38+O38+P38+Q38+R38+S38+T38</f>
        <v>0</v>
      </c>
      <c r="J38" s="24">
        <f t="shared" ref="J38:J40" si="26">K38+L38+M38+N38+O38+P38+Q38+R38+S38+T38+U38</f>
        <v>0</v>
      </c>
      <c r="K38" s="24">
        <f t="shared" ref="K38:K40" si="27">L38+M38+N38+O38+P38+Q38+R38+S38+T38+U38+V38</f>
        <v>0</v>
      </c>
      <c r="L38" s="24">
        <f t="shared" ref="L38:L40" si="28">M38+N38+O38+P38+Q38+R38+S38+T38+U38+V38+W38</f>
        <v>0</v>
      </c>
      <c r="M38" s="65">
        <f t="shared" ref="M38:M40" si="29">N38+O38+P38+Q38+R38+S38+T38+U38+V38+W38+X38</f>
        <v>0</v>
      </c>
      <c r="N38" s="24">
        <f t="shared" ref="N38:N40" si="30">O38+P38+Q38+R38+S38+T38+U38+V38+W38+X38+Y38</f>
        <v>0</v>
      </c>
      <c r="O38" s="24">
        <f t="shared" ref="O38:O40" si="31">P38+Q38+R38+S38+T38+U38+V38+W38+X38+Y38+Z38</f>
        <v>0</v>
      </c>
      <c r="P38" s="24">
        <f t="shared" ref="P38:P40" si="32">Q38+R38+S38+T38+U38+V38+W38+X38+Y38+Z38+AA38</f>
        <v>0</v>
      </c>
      <c r="Q38" s="24">
        <f t="shared" ref="Q38:Q40" si="33">R38+S38+T38+U38+V38+W38+X38+Y38+Z38+AA38+AB38</f>
        <v>0</v>
      </c>
      <c r="R38" s="24">
        <f t="shared" ref="R38:R40" si="34">S38+T38+U38+V38+W38+X38+Y38+Z38+AA38+AB38+AC38</f>
        <v>0</v>
      </c>
      <c r="S38" s="24">
        <f t="shared" ref="S38:S40" si="35">T38+U38+V38+W38+X38+Y38+Z38+AA38+AB38+AC38+AD38</f>
        <v>0</v>
      </c>
      <c r="T38" s="24">
        <f t="shared" ref="T38:T40" si="36">U38+V38+W38+X38+Y38+Z38+AA38+AB38+AC38+AD38+AE38</f>
        <v>0</v>
      </c>
    </row>
    <row r="39" spans="1:20" ht="22.5" x14ac:dyDescent="0.25">
      <c r="A39" s="93"/>
      <c r="B39" s="92"/>
      <c r="C39" s="26" t="s">
        <v>20</v>
      </c>
      <c r="D39" s="24">
        <f t="shared" si="6"/>
        <v>0</v>
      </c>
      <c r="E39" s="24">
        <f t="shared" si="21"/>
        <v>0</v>
      </c>
      <c r="F39" s="24">
        <f t="shared" si="22"/>
        <v>0</v>
      </c>
      <c r="G39" s="24">
        <f t="shared" si="23"/>
        <v>0</v>
      </c>
      <c r="H39" s="24">
        <f t="shared" si="24"/>
        <v>0</v>
      </c>
      <c r="I39" s="24">
        <f t="shared" si="25"/>
        <v>0</v>
      </c>
      <c r="J39" s="24">
        <f t="shared" si="26"/>
        <v>0</v>
      </c>
      <c r="K39" s="24">
        <f t="shared" si="27"/>
        <v>0</v>
      </c>
      <c r="L39" s="24">
        <f t="shared" si="28"/>
        <v>0</v>
      </c>
      <c r="M39" s="65">
        <f t="shared" si="29"/>
        <v>0</v>
      </c>
      <c r="N39" s="24">
        <f t="shared" si="30"/>
        <v>0</v>
      </c>
      <c r="O39" s="24">
        <f t="shared" si="31"/>
        <v>0</v>
      </c>
      <c r="P39" s="24">
        <f t="shared" si="32"/>
        <v>0</v>
      </c>
      <c r="Q39" s="24">
        <f t="shared" si="33"/>
        <v>0</v>
      </c>
      <c r="R39" s="24">
        <f t="shared" si="34"/>
        <v>0</v>
      </c>
      <c r="S39" s="24">
        <f t="shared" si="35"/>
        <v>0</v>
      </c>
      <c r="T39" s="24">
        <f t="shared" si="36"/>
        <v>0</v>
      </c>
    </row>
    <row r="40" spans="1:20" ht="22.5" x14ac:dyDescent="0.25">
      <c r="A40" s="93"/>
      <c r="B40" s="92"/>
      <c r="C40" s="26" t="s">
        <v>182</v>
      </c>
      <c r="D40" s="24">
        <f t="shared" si="6"/>
        <v>0</v>
      </c>
      <c r="E40" s="24">
        <f t="shared" si="21"/>
        <v>0</v>
      </c>
      <c r="F40" s="24">
        <f t="shared" si="22"/>
        <v>0</v>
      </c>
      <c r="G40" s="24">
        <f t="shared" si="23"/>
        <v>0</v>
      </c>
      <c r="H40" s="24">
        <f t="shared" si="24"/>
        <v>0</v>
      </c>
      <c r="I40" s="24">
        <f t="shared" si="25"/>
        <v>0</v>
      </c>
      <c r="J40" s="24">
        <f t="shared" si="26"/>
        <v>0</v>
      </c>
      <c r="K40" s="24">
        <f t="shared" si="27"/>
        <v>0</v>
      </c>
      <c r="L40" s="24">
        <f t="shared" si="28"/>
        <v>0</v>
      </c>
      <c r="M40" s="65">
        <f t="shared" si="29"/>
        <v>0</v>
      </c>
      <c r="N40" s="24">
        <f t="shared" si="30"/>
        <v>0</v>
      </c>
      <c r="O40" s="24">
        <f t="shared" si="31"/>
        <v>0</v>
      </c>
      <c r="P40" s="24">
        <f t="shared" si="32"/>
        <v>0</v>
      </c>
      <c r="Q40" s="24">
        <f t="shared" si="33"/>
        <v>0</v>
      </c>
      <c r="R40" s="24">
        <f t="shared" si="34"/>
        <v>0</v>
      </c>
      <c r="S40" s="24">
        <f t="shared" si="35"/>
        <v>0</v>
      </c>
      <c r="T40" s="24">
        <f t="shared" si="36"/>
        <v>0</v>
      </c>
    </row>
    <row r="41" spans="1:20" ht="22.5" x14ac:dyDescent="0.25">
      <c r="A41" s="93"/>
      <c r="B41" s="92"/>
      <c r="C41" s="26" t="s">
        <v>21</v>
      </c>
      <c r="D41" s="24">
        <f t="shared" si="6"/>
        <v>700</v>
      </c>
      <c r="E41" s="24">
        <v>700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8">
        <v>0</v>
      </c>
      <c r="L41" s="24">
        <v>0</v>
      </c>
      <c r="M41" s="65">
        <v>0</v>
      </c>
      <c r="N41" s="24">
        <v>0</v>
      </c>
      <c r="O41" s="24">
        <v>0</v>
      </c>
      <c r="P41" s="24">
        <v>0</v>
      </c>
      <c r="Q41" s="25">
        <v>0</v>
      </c>
      <c r="R41" s="25">
        <v>0</v>
      </c>
      <c r="S41" s="25">
        <v>0</v>
      </c>
      <c r="T41" s="25">
        <v>0</v>
      </c>
    </row>
    <row r="42" spans="1:20" ht="20.25" customHeight="1" x14ac:dyDescent="0.25">
      <c r="A42" s="93" t="s">
        <v>52</v>
      </c>
      <c r="B42" s="92" t="s">
        <v>26</v>
      </c>
      <c r="C42" s="26" t="s">
        <v>18</v>
      </c>
      <c r="D42" s="24">
        <f t="shared" si="6"/>
        <v>4694.7368399999996</v>
      </c>
      <c r="E42" s="24">
        <f>SUM(E43:E46)</f>
        <v>0</v>
      </c>
      <c r="F42" s="24">
        <f t="shared" ref="F42:O42" si="37">SUM(F43:F46)</f>
        <v>0</v>
      </c>
      <c r="G42" s="24">
        <f t="shared" si="37"/>
        <v>0</v>
      </c>
      <c r="H42" s="24">
        <f t="shared" si="37"/>
        <v>0</v>
      </c>
      <c r="I42" s="24">
        <f t="shared" si="37"/>
        <v>0</v>
      </c>
      <c r="J42" s="24">
        <f t="shared" si="37"/>
        <v>0</v>
      </c>
      <c r="K42" s="8">
        <f t="shared" si="37"/>
        <v>0</v>
      </c>
      <c r="L42" s="24">
        <f t="shared" si="37"/>
        <v>4694.7368399999996</v>
      </c>
      <c r="M42" s="65">
        <f t="shared" si="37"/>
        <v>0</v>
      </c>
      <c r="N42" s="24">
        <f t="shared" si="37"/>
        <v>0</v>
      </c>
      <c r="O42" s="24">
        <f t="shared" si="37"/>
        <v>0</v>
      </c>
      <c r="P42" s="24">
        <v>0</v>
      </c>
      <c r="Q42" s="25">
        <v>0</v>
      </c>
      <c r="R42" s="25">
        <v>0</v>
      </c>
      <c r="S42" s="25">
        <v>0</v>
      </c>
      <c r="T42" s="25">
        <v>0</v>
      </c>
    </row>
    <row r="43" spans="1:20" ht="22.5" x14ac:dyDescent="0.25">
      <c r="A43" s="93"/>
      <c r="B43" s="92"/>
      <c r="C43" s="26" t="s">
        <v>19</v>
      </c>
      <c r="D43" s="24">
        <f t="shared" si="6"/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65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</row>
    <row r="44" spans="1:20" ht="22.5" x14ac:dyDescent="0.25">
      <c r="A44" s="93"/>
      <c r="B44" s="92"/>
      <c r="C44" s="26" t="s">
        <v>20</v>
      </c>
      <c r="D44" s="24">
        <f t="shared" si="6"/>
        <v>4460</v>
      </c>
      <c r="E44" s="24">
        <f t="shared" ref="E44:J44" si="38">SUM(E45:E48)</f>
        <v>0</v>
      </c>
      <c r="F44" s="24">
        <f t="shared" si="38"/>
        <v>0</v>
      </c>
      <c r="G44" s="24">
        <f t="shared" si="38"/>
        <v>0</v>
      </c>
      <c r="H44" s="24">
        <f t="shared" si="38"/>
        <v>0</v>
      </c>
      <c r="I44" s="24">
        <f t="shared" si="38"/>
        <v>0</v>
      </c>
      <c r="J44" s="24">
        <f t="shared" si="38"/>
        <v>0</v>
      </c>
      <c r="K44" s="8">
        <v>0</v>
      </c>
      <c r="L44" s="24">
        <v>4460</v>
      </c>
      <c r="M44" s="65">
        <v>0</v>
      </c>
      <c r="N44" s="24">
        <v>0</v>
      </c>
      <c r="O44" s="24">
        <v>0</v>
      </c>
      <c r="P44" s="24">
        <v>0</v>
      </c>
      <c r="Q44" s="25">
        <v>0</v>
      </c>
      <c r="R44" s="25">
        <v>0</v>
      </c>
      <c r="S44" s="25">
        <v>0</v>
      </c>
      <c r="T44" s="25">
        <v>0</v>
      </c>
    </row>
    <row r="45" spans="1:20" ht="22.5" x14ac:dyDescent="0.25">
      <c r="A45" s="93"/>
      <c r="B45" s="92"/>
      <c r="C45" s="26" t="s">
        <v>182</v>
      </c>
      <c r="D45" s="24">
        <f t="shared" si="6"/>
        <v>234.73684</v>
      </c>
      <c r="E45" s="24">
        <f t="shared" ref="E45:J45" si="39">SUM(E46:E49)</f>
        <v>0</v>
      </c>
      <c r="F45" s="24">
        <f t="shared" si="39"/>
        <v>0</v>
      </c>
      <c r="G45" s="24">
        <f t="shared" si="39"/>
        <v>0</v>
      </c>
      <c r="H45" s="24">
        <f t="shared" si="39"/>
        <v>0</v>
      </c>
      <c r="I45" s="24">
        <f t="shared" si="39"/>
        <v>0</v>
      </c>
      <c r="J45" s="24">
        <f t="shared" si="39"/>
        <v>0</v>
      </c>
      <c r="K45" s="8">
        <v>0</v>
      </c>
      <c r="L45" s="24">
        <v>234.73684</v>
      </c>
      <c r="M45" s="65">
        <v>0</v>
      </c>
      <c r="N45" s="24">
        <v>0</v>
      </c>
      <c r="O45" s="24">
        <v>0</v>
      </c>
      <c r="P45" s="24">
        <v>0</v>
      </c>
      <c r="Q45" s="25">
        <v>0</v>
      </c>
      <c r="R45" s="25">
        <v>0</v>
      </c>
      <c r="S45" s="25">
        <v>0</v>
      </c>
      <c r="T45" s="25">
        <v>0</v>
      </c>
    </row>
    <row r="46" spans="1:20" ht="22.5" x14ac:dyDescent="0.25">
      <c r="A46" s="93"/>
      <c r="B46" s="92"/>
      <c r="C46" s="26" t="s">
        <v>21</v>
      </c>
      <c r="D46" s="24">
        <f t="shared" si="6"/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65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</row>
    <row r="47" spans="1:20" ht="15" customHeight="1" x14ac:dyDescent="0.25">
      <c r="A47" s="93" t="s">
        <v>154</v>
      </c>
      <c r="B47" s="92" t="s">
        <v>155</v>
      </c>
      <c r="C47" s="26" t="s">
        <v>18</v>
      </c>
      <c r="D47" s="24">
        <f t="shared" ref="D47:D56" si="40">E47+F47+G47+H47+I47+J47+K47+L47+M47+N47+O47</f>
        <v>3976.9319999999998</v>
      </c>
      <c r="E47" s="24">
        <f>SUM(E48:E51)</f>
        <v>0</v>
      </c>
      <c r="F47" s="24">
        <f t="shared" ref="F47:O47" si="41">SUM(F48:F51)</f>
        <v>0</v>
      </c>
      <c r="G47" s="24">
        <f t="shared" si="41"/>
        <v>0</v>
      </c>
      <c r="H47" s="24">
        <f t="shared" si="41"/>
        <v>0</v>
      </c>
      <c r="I47" s="24">
        <f t="shared" si="41"/>
        <v>0</v>
      </c>
      <c r="J47" s="24">
        <f t="shared" si="41"/>
        <v>0</v>
      </c>
      <c r="K47" s="8">
        <f t="shared" si="41"/>
        <v>1478.3</v>
      </c>
      <c r="L47" s="24">
        <f t="shared" si="41"/>
        <v>2498.6320000000001</v>
      </c>
      <c r="M47" s="65">
        <f t="shared" si="41"/>
        <v>0</v>
      </c>
      <c r="N47" s="24">
        <f t="shared" si="41"/>
        <v>0</v>
      </c>
      <c r="O47" s="24">
        <f t="shared" si="41"/>
        <v>0</v>
      </c>
      <c r="P47" s="24">
        <v>0</v>
      </c>
      <c r="Q47" s="25">
        <v>0</v>
      </c>
      <c r="R47" s="25">
        <v>0</v>
      </c>
      <c r="S47" s="25">
        <v>0</v>
      </c>
      <c r="T47" s="25">
        <v>0</v>
      </c>
    </row>
    <row r="48" spans="1:20" ht="22.5" x14ac:dyDescent="0.25">
      <c r="A48" s="93"/>
      <c r="B48" s="92"/>
      <c r="C48" s="26" t="s">
        <v>19</v>
      </c>
      <c r="D48" s="24">
        <f t="shared" si="40"/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65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</row>
    <row r="49" spans="1:20" ht="22.5" x14ac:dyDescent="0.25">
      <c r="A49" s="93"/>
      <c r="B49" s="92"/>
      <c r="C49" s="26" t="s">
        <v>20</v>
      </c>
      <c r="D49" s="24">
        <f t="shared" si="40"/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65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</row>
    <row r="50" spans="1:20" ht="22.5" x14ac:dyDescent="0.25">
      <c r="A50" s="93"/>
      <c r="B50" s="92"/>
      <c r="C50" s="26" t="s">
        <v>182</v>
      </c>
      <c r="D50" s="24">
        <f t="shared" si="40"/>
        <v>3976.9319999999998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8">
        <v>1478.3</v>
      </c>
      <c r="L50" s="24">
        <v>2498.6320000000001</v>
      </c>
      <c r="M50" s="65">
        <v>0</v>
      </c>
      <c r="N50" s="24">
        <v>0</v>
      </c>
      <c r="O50" s="24">
        <v>0</v>
      </c>
      <c r="P50" s="24">
        <v>0</v>
      </c>
      <c r="Q50" s="25">
        <v>0</v>
      </c>
      <c r="R50" s="25">
        <v>0</v>
      </c>
      <c r="S50" s="25">
        <v>0</v>
      </c>
      <c r="T50" s="25">
        <v>0</v>
      </c>
    </row>
    <row r="51" spans="1:20" ht="22.5" x14ac:dyDescent="0.25">
      <c r="A51" s="93"/>
      <c r="B51" s="92"/>
      <c r="C51" s="26" t="s">
        <v>21</v>
      </c>
      <c r="D51" s="24">
        <f t="shared" si="40"/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65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</row>
    <row r="52" spans="1:20" ht="19.5" customHeight="1" x14ac:dyDescent="0.25">
      <c r="A52" s="102" t="s">
        <v>160</v>
      </c>
      <c r="B52" s="100" t="s">
        <v>161</v>
      </c>
      <c r="C52" s="23" t="s">
        <v>18</v>
      </c>
      <c r="D52" s="8">
        <f t="shared" si="40"/>
        <v>34574.5</v>
      </c>
      <c r="E52" s="8">
        <f>SUM(E53:E56)</f>
        <v>0</v>
      </c>
      <c r="F52" s="8">
        <f t="shared" ref="F52:O52" si="42">SUM(F53:F56)</f>
        <v>0</v>
      </c>
      <c r="G52" s="8">
        <f t="shared" si="42"/>
        <v>0</v>
      </c>
      <c r="H52" s="8">
        <f t="shared" si="42"/>
        <v>0</v>
      </c>
      <c r="I52" s="8">
        <f t="shared" si="42"/>
        <v>0</v>
      </c>
      <c r="J52" s="8">
        <f t="shared" si="42"/>
        <v>0</v>
      </c>
      <c r="K52" s="8">
        <f t="shared" si="42"/>
        <v>0</v>
      </c>
      <c r="L52" s="24">
        <f t="shared" si="42"/>
        <v>0</v>
      </c>
      <c r="M52" s="65">
        <f t="shared" si="42"/>
        <v>0</v>
      </c>
      <c r="N52" s="8">
        <f t="shared" si="42"/>
        <v>0</v>
      </c>
      <c r="O52" s="8">
        <f t="shared" si="42"/>
        <v>34574.5</v>
      </c>
      <c r="P52" s="8">
        <v>0</v>
      </c>
      <c r="Q52" s="25">
        <v>0</v>
      </c>
      <c r="R52" s="25">
        <v>0</v>
      </c>
      <c r="S52" s="25">
        <v>0</v>
      </c>
      <c r="T52" s="25">
        <v>0</v>
      </c>
    </row>
    <row r="53" spans="1:20" ht="22.5" x14ac:dyDescent="0.25">
      <c r="A53" s="102"/>
      <c r="B53" s="100"/>
      <c r="C53" s="23" t="s">
        <v>19</v>
      </c>
      <c r="D53" s="8">
        <f t="shared" si="40"/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24">
        <v>0</v>
      </c>
      <c r="M53" s="65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</row>
    <row r="54" spans="1:20" ht="22.5" x14ac:dyDescent="0.25">
      <c r="A54" s="102"/>
      <c r="B54" s="100"/>
      <c r="C54" s="23" t="s">
        <v>20</v>
      </c>
      <c r="D54" s="8">
        <f t="shared" si="40"/>
        <v>34574.5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24">
        <v>0</v>
      </c>
      <c r="M54" s="65">
        <v>0</v>
      </c>
      <c r="N54" s="8">
        <v>0</v>
      </c>
      <c r="O54" s="8">
        <v>34574.5</v>
      </c>
      <c r="P54" s="8">
        <v>0</v>
      </c>
      <c r="Q54" s="25">
        <v>0</v>
      </c>
      <c r="R54" s="25">
        <v>0</v>
      </c>
      <c r="S54" s="25">
        <v>0</v>
      </c>
      <c r="T54" s="25">
        <v>0</v>
      </c>
    </row>
    <row r="55" spans="1:20" ht="22.5" x14ac:dyDescent="0.25">
      <c r="A55" s="102"/>
      <c r="B55" s="100"/>
      <c r="C55" s="23" t="s">
        <v>182</v>
      </c>
      <c r="D55" s="8">
        <f t="shared" si="40"/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24">
        <v>0</v>
      </c>
      <c r="M55" s="65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</row>
    <row r="56" spans="1:20" ht="22.5" x14ac:dyDescent="0.25">
      <c r="A56" s="102"/>
      <c r="B56" s="100"/>
      <c r="C56" s="23" t="s">
        <v>21</v>
      </c>
      <c r="D56" s="8">
        <f t="shared" si="40"/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24">
        <v>0</v>
      </c>
      <c r="M56" s="65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</row>
    <row r="57" spans="1:20" ht="18.75" customHeight="1" x14ac:dyDescent="0.25">
      <c r="A57" s="93" t="s">
        <v>176</v>
      </c>
      <c r="B57" s="92" t="s">
        <v>27</v>
      </c>
      <c r="C57" s="26" t="s">
        <v>18</v>
      </c>
      <c r="D57" s="20">
        <f>D62+D67+D72+D77+D82+D87+D92+D97+D102+D107+D112</f>
        <v>567434.43400000001</v>
      </c>
      <c r="E57" s="20">
        <f t="shared" ref="E57:N57" si="43">E62+E67+E72+E77+E82+E87+E92+E97+E102+E107+E112</f>
        <v>143100</v>
      </c>
      <c r="F57" s="20">
        <f t="shared" si="43"/>
        <v>84169</v>
      </c>
      <c r="G57" s="20">
        <f t="shared" si="43"/>
        <v>685.1</v>
      </c>
      <c r="H57" s="20">
        <f t="shared" si="43"/>
        <v>77627.200000000012</v>
      </c>
      <c r="I57" s="20">
        <f t="shared" si="43"/>
        <v>23346.2</v>
      </c>
      <c r="J57" s="20">
        <f t="shared" si="43"/>
        <v>196571</v>
      </c>
      <c r="K57" s="9">
        <f t="shared" si="43"/>
        <v>3245.1</v>
      </c>
      <c r="L57" s="20">
        <f t="shared" si="43"/>
        <v>8909.4339999999993</v>
      </c>
      <c r="M57" s="64">
        <f t="shared" si="43"/>
        <v>0</v>
      </c>
      <c r="N57" s="20">
        <f t="shared" si="43"/>
        <v>12683</v>
      </c>
      <c r="O57" s="20">
        <f>O62+O67+O72+O77+O82+O87+O92+O97+O102+O107+O112</f>
        <v>17098.400000000001</v>
      </c>
      <c r="P57" s="20">
        <f>P62+P67+P72+P77+P82+P87+P92+P97+P102+P107+P112</f>
        <v>0</v>
      </c>
      <c r="Q57" s="20">
        <f t="shared" ref="Q57:T57" si="44">Q62+Q67+Q72+Q77+Q82+Q87+Q92+Q97+Q102+Q107+Q112</f>
        <v>0</v>
      </c>
      <c r="R57" s="20">
        <f t="shared" si="44"/>
        <v>0</v>
      </c>
      <c r="S57" s="20">
        <f t="shared" si="44"/>
        <v>0</v>
      </c>
      <c r="T57" s="20">
        <f t="shared" si="44"/>
        <v>0</v>
      </c>
    </row>
    <row r="58" spans="1:20" ht="22.5" x14ac:dyDescent="0.25">
      <c r="A58" s="93"/>
      <c r="B58" s="92"/>
      <c r="C58" s="26" t="s">
        <v>19</v>
      </c>
      <c r="D58" s="20">
        <f t="shared" si="6"/>
        <v>399081.1</v>
      </c>
      <c r="E58" s="20">
        <f>E63+E68+E73+E78+E83+E88+E93+E98+E103+E108</f>
        <v>120000</v>
      </c>
      <c r="F58" s="20">
        <f t="shared" ref="F58:O58" si="45">F63+F68+F73+F78+F83+F88+F93+F98+F103+F108</f>
        <v>0</v>
      </c>
      <c r="G58" s="20">
        <f t="shared" si="45"/>
        <v>0</v>
      </c>
      <c r="H58" s="20">
        <f t="shared" si="45"/>
        <v>60300</v>
      </c>
      <c r="I58" s="20">
        <f t="shared" si="45"/>
        <v>23346.2</v>
      </c>
      <c r="J58" s="20">
        <f t="shared" si="45"/>
        <v>195434.9</v>
      </c>
      <c r="K58" s="9">
        <f t="shared" ref="K58:K61" si="46">K63+K68+K73+K78+K83+K88+K93+K98+K103+K108+K113</f>
        <v>0</v>
      </c>
      <c r="L58" s="20">
        <f>L63+L68+L73+L78+L83+L88+L93+L98+L103+L108</f>
        <v>0</v>
      </c>
      <c r="M58" s="64">
        <f t="shared" si="45"/>
        <v>0</v>
      </c>
      <c r="N58" s="20">
        <f t="shared" si="45"/>
        <v>0</v>
      </c>
      <c r="O58" s="20">
        <f t="shared" si="45"/>
        <v>0</v>
      </c>
      <c r="P58" s="20">
        <f t="shared" ref="P58:T58" si="47">P63+P68+P73+P78+P83+P88+P93+P98+P103+P108</f>
        <v>0</v>
      </c>
      <c r="Q58" s="20">
        <f t="shared" si="47"/>
        <v>0</v>
      </c>
      <c r="R58" s="20">
        <f t="shared" si="47"/>
        <v>0</v>
      </c>
      <c r="S58" s="20">
        <f t="shared" si="47"/>
        <v>0</v>
      </c>
      <c r="T58" s="20">
        <f t="shared" si="47"/>
        <v>0</v>
      </c>
    </row>
    <row r="59" spans="1:20" ht="22.5" x14ac:dyDescent="0.25">
      <c r="A59" s="93"/>
      <c r="B59" s="92"/>
      <c r="C59" s="26" t="s">
        <v>20</v>
      </c>
      <c r="D59" s="20">
        <f t="shared" si="6"/>
        <v>101745.20000000001</v>
      </c>
      <c r="E59" s="20">
        <f t="shared" ref="E59:T61" si="48">E64+E69+E74+E79+E84+E89+E94+E99+E104+E109</f>
        <v>20000</v>
      </c>
      <c r="F59" s="20">
        <f t="shared" si="48"/>
        <v>80000</v>
      </c>
      <c r="G59" s="20">
        <f t="shared" si="48"/>
        <v>0</v>
      </c>
      <c r="H59" s="20">
        <f t="shared" si="48"/>
        <v>609.1</v>
      </c>
      <c r="I59" s="20">
        <f t="shared" si="48"/>
        <v>0</v>
      </c>
      <c r="J59" s="20">
        <f t="shared" si="48"/>
        <v>1136.0999999999999</v>
      </c>
      <c r="K59" s="9">
        <f t="shared" si="46"/>
        <v>0</v>
      </c>
      <c r="L59" s="20">
        <f t="shared" si="48"/>
        <v>0</v>
      </c>
      <c r="M59" s="64">
        <f t="shared" si="48"/>
        <v>0</v>
      </c>
      <c r="N59" s="20">
        <f t="shared" si="48"/>
        <v>0</v>
      </c>
      <c r="O59" s="20">
        <f t="shared" si="48"/>
        <v>0</v>
      </c>
      <c r="P59" s="20">
        <f t="shared" si="48"/>
        <v>0</v>
      </c>
      <c r="Q59" s="20">
        <f t="shared" si="48"/>
        <v>0</v>
      </c>
      <c r="R59" s="20">
        <f t="shared" si="48"/>
        <v>0</v>
      </c>
      <c r="S59" s="20">
        <f t="shared" si="48"/>
        <v>0</v>
      </c>
      <c r="T59" s="20">
        <f t="shared" si="48"/>
        <v>0</v>
      </c>
    </row>
    <row r="60" spans="1:20" ht="22.5" x14ac:dyDescent="0.25">
      <c r="A60" s="93"/>
      <c r="B60" s="92"/>
      <c r="C60" s="26" t="s">
        <v>182</v>
      </c>
      <c r="D60" s="20">
        <f t="shared" si="6"/>
        <v>66608.133999999991</v>
      </c>
      <c r="E60" s="20">
        <f>E65+E70+E75+E80+E85+E90+E95+E100+E105+E110</f>
        <v>3100</v>
      </c>
      <c r="F60" s="20">
        <f t="shared" si="48"/>
        <v>4169</v>
      </c>
      <c r="G60" s="20">
        <f t="shared" si="48"/>
        <v>685.1</v>
      </c>
      <c r="H60" s="20">
        <f t="shared" si="48"/>
        <v>16718.099999999999</v>
      </c>
      <c r="I60" s="20">
        <f t="shared" si="48"/>
        <v>0</v>
      </c>
      <c r="J60" s="20">
        <f t="shared" si="48"/>
        <v>0</v>
      </c>
      <c r="K60" s="9">
        <f>K65+K70+K75+K80+K85+K90+K95+K100+K105+K110+K115</f>
        <v>3245.1</v>
      </c>
      <c r="L60" s="20">
        <f>L65+L70+L75+L80+L85+L90+L95+L100+L105+L110+L115</f>
        <v>8909.4339999999993</v>
      </c>
      <c r="M60" s="64">
        <f t="shared" si="48"/>
        <v>0</v>
      </c>
      <c r="N60" s="20">
        <f t="shared" si="48"/>
        <v>12683</v>
      </c>
      <c r="O60" s="20">
        <f t="shared" si="48"/>
        <v>17098.400000000001</v>
      </c>
      <c r="P60" s="20">
        <f t="shared" si="48"/>
        <v>0</v>
      </c>
      <c r="Q60" s="20">
        <f t="shared" si="48"/>
        <v>0</v>
      </c>
      <c r="R60" s="20">
        <f t="shared" si="48"/>
        <v>0</v>
      </c>
      <c r="S60" s="20">
        <f t="shared" si="48"/>
        <v>0</v>
      </c>
      <c r="T60" s="20">
        <f t="shared" si="48"/>
        <v>0</v>
      </c>
    </row>
    <row r="61" spans="1:20" ht="22.5" x14ac:dyDescent="0.25">
      <c r="A61" s="93"/>
      <c r="B61" s="92"/>
      <c r="C61" s="26" t="s">
        <v>21</v>
      </c>
      <c r="D61" s="20">
        <f t="shared" si="6"/>
        <v>0</v>
      </c>
      <c r="E61" s="20">
        <f>E66+E71+E76+E81+E86+E91+E96+E101+E106+E111</f>
        <v>0</v>
      </c>
      <c r="F61" s="20">
        <f t="shared" si="48"/>
        <v>0</v>
      </c>
      <c r="G61" s="20">
        <f t="shared" si="48"/>
        <v>0</v>
      </c>
      <c r="H61" s="20">
        <f t="shared" si="48"/>
        <v>0</v>
      </c>
      <c r="I61" s="20">
        <f t="shared" si="48"/>
        <v>0</v>
      </c>
      <c r="J61" s="20">
        <f t="shared" si="48"/>
        <v>0</v>
      </c>
      <c r="K61" s="9">
        <f t="shared" si="46"/>
        <v>0</v>
      </c>
      <c r="L61" s="20">
        <f t="shared" si="48"/>
        <v>0</v>
      </c>
      <c r="M61" s="64">
        <f t="shared" si="48"/>
        <v>0</v>
      </c>
      <c r="N61" s="20">
        <f t="shared" si="48"/>
        <v>0</v>
      </c>
      <c r="O61" s="20">
        <f t="shared" si="48"/>
        <v>0</v>
      </c>
      <c r="P61" s="20">
        <f t="shared" si="48"/>
        <v>0</v>
      </c>
      <c r="Q61" s="20">
        <f t="shared" si="48"/>
        <v>0</v>
      </c>
      <c r="R61" s="20">
        <f t="shared" si="48"/>
        <v>0</v>
      </c>
      <c r="S61" s="20">
        <f t="shared" si="48"/>
        <v>0</v>
      </c>
      <c r="T61" s="20">
        <f t="shared" si="48"/>
        <v>0</v>
      </c>
    </row>
    <row r="62" spans="1:20" ht="20.25" customHeight="1" x14ac:dyDescent="0.25">
      <c r="A62" s="93" t="s">
        <v>53</v>
      </c>
      <c r="B62" s="92" t="s">
        <v>28</v>
      </c>
      <c r="C62" s="26" t="s">
        <v>18</v>
      </c>
      <c r="D62" s="24">
        <f t="shared" si="6"/>
        <v>244112.80000000002</v>
      </c>
      <c r="E62" s="24">
        <f>SUM(E63:E66)</f>
        <v>143100</v>
      </c>
      <c r="F62" s="24">
        <f t="shared" ref="F62:O62" si="49">SUM(F63:F66)</f>
        <v>84069</v>
      </c>
      <c r="G62" s="24">
        <f t="shared" si="49"/>
        <v>225.7</v>
      </c>
      <c r="H62" s="24">
        <f t="shared" si="49"/>
        <v>16718.099999999999</v>
      </c>
      <c r="I62" s="24">
        <f t="shared" si="49"/>
        <v>0</v>
      </c>
      <c r="J62" s="24">
        <f t="shared" si="49"/>
        <v>0</v>
      </c>
      <c r="K62" s="8">
        <f t="shared" si="49"/>
        <v>0</v>
      </c>
      <c r="L62" s="24">
        <f t="shared" si="49"/>
        <v>0</v>
      </c>
      <c r="M62" s="65">
        <f t="shared" si="49"/>
        <v>0</v>
      </c>
      <c r="N62" s="24">
        <f t="shared" si="49"/>
        <v>0</v>
      </c>
      <c r="O62" s="24">
        <f t="shared" si="49"/>
        <v>0</v>
      </c>
      <c r="P62" s="24">
        <v>0</v>
      </c>
      <c r="Q62" s="25">
        <v>0</v>
      </c>
      <c r="R62" s="25">
        <v>0</v>
      </c>
      <c r="S62" s="25">
        <v>0</v>
      </c>
      <c r="T62" s="25">
        <v>0</v>
      </c>
    </row>
    <row r="63" spans="1:20" ht="22.5" x14ac:dyDescent="0.25">
      <c r="A63" s="93"/>
      <c r="B63" s="92"/>
      <c r="C63" s="26" t="s">
        <v>19</v>
      </c>
      <c r="D63" s="24">
        <f t="shared" si="6"/>
        <v>120000</v>
      </c>
      <c r="E63" s="24">
        <v>120000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65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</row>
    <row r="64" spans="1:20" ht="22.5" x14ac:dyDescent="0.25">
      <c r="A64" s="93"/>
      <c r="B64" s="92"/>
      <c r="C64" s="26" t="s">
        <v>20</v>
      </c>
      <c r="D64" s="24">
        <f t="shared" si="6"/>
        <v>100000</v>
      </c>
      <c r="E64" s="24">
        <v>20000</v>
      </c>
      <c r="F64" s="24">
        <v>80000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65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</row>
    <row r="65" spans="1:20" ht="22.5" x14ac:dyDescent="0.25">
      <c r="A65" s="93"/>
      <c r="B65" s="92"/>
      <c r="C65" s="26" t="s">
        <v>182</v>
      </c>
      <c r="D65" s="24">
        <f t="shared" si="6"/>
        <v>24112.799999999999</v>
      </c>
      <c r="E65" s="24">
        <v>3100</v>
      </c>
      <c r="F65" s="24">
        <v>4069</v>
      </c>
      <c r="G65" s="24">
        <v>225.7</v>
      </c>
      <c r="H65" s="24">
        <v>16718.099999999999</v>
      </c>
      <c r="I65" s="24">
        <f t="shared" ref="I65:T65" si="50">SUM(I66:I69)</f>
        <v>0</v>
      </c>
      <c r="J65" s="24">
        <f t="shared" si="50"/>
        <v>0</v>
      </c>
      <c r="K65" s="24">
        <f t="shared" si="50"/>
        <v>0</v>
      </c>
      <c r="L65" s="24">
        <f t="shared" si="50"/>
        <v>0</v>
      </c>
      <c r="M65" s="65">
        <f t="shared" si="50"/>
        <v>0</v>
      </c>
      <c r="N65" s="24">
        <f t="shared" si="50"/>
        <v>0</v>
      </c>
      <c r="O65" s="24">
        <f t="shared" si="50"/>
        <v>0</v>
      </c>
      <c r="P65" s="24">
        <f t="shared" si="50"/>
        <v>0</v>
      </c>
      <c r="Q65" s="24">
        <f t="shared" si="50"/>
        <v>0</v>
      </c>
      <c r="R65" s="24">
        <f t="shared" si="50"/>
        <v>0</v>
      </c>
      <c r="S65" s="24">
        <f t="shared" si="50"/>
        <v>0</v>
      </c>
      <c r="T65" s="24">
        <f t="shared" si="50"/>
        <v>0</v>
      </c>
    </row>
    <row r="66" spans="1:20" ht="22.5" x14ac:dyDescent="0.25">
      <c r="A66" s="93"/>
      <c r="B66" s="92"/>
      <c r="C66" s="26" t="s">
        <v>21</v>
      </c>
      <c r="D66" s="24">
        <f t="shared" si="6"/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65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</row>
    <row r="67" spans="1:20" ht="15.75" customHeight="1" x14ac:dyDescent="0.25">
      <c r="A67" s="93" t="s">
        <v>54</v>
      </c>
      <c r="B67" s="92" t="s">
        <v>29</v>
      </c>
      <c r="C67" s="26" t="s">
        <v>18</v>
      </c>
      <c r="D67" s="24">
        <f t="shared" si="6"/>
        <v>446.7</v>
      </c>
      <c r="E67" s="24">
        <f>SUM(E68:E71)</f>
        <v>0</v>
      </c>
      <c r="F67" s="24">
        <f t="shared" ref="F67:O67" si="51">SUM(F68:F71)</f>
        <v>100</v>
      </c>
      <c r="G67" s="24">
        <f t="shared" si="51"/>
        <v>346.7</v>
      </c>
      <c r="H67" s="24">
        <f t="shared" si="51"/>
        <v>0</v>
      </c>
      <c r="I67" s="24">
        <f t="shared" si="51"/>
        <v>0</v>
      </c>
      <c r="J67" s="24">
        <f t="shared" si="51"/>
        <v>0</v>
      </c>
      <c r="K67" s="8">
        <f t="shared" si="51"/>
        <v>0</v>
      </c>
      <c r="L67" s="24">
        <f t="shared" si="51"/>
        <v>0</v>
      </c>
      <c r="M67" s="65">
        <f t="shared" si="51"/>
        <v>0</v>
      </c>
      <c r="N67" s="24">
        <f t="shared" si="51"/>
        <v>0</v>
      </c>
      <c r="O67" s="24">
        <f t="shared" si="51"/>
        <v>0</v>
      </c>
      <c r="P67" s="24">
        <v>0</v>
      </c>
      <c r="Q67" s="25">
        <v>0</v>
      </c>
      <c r="R67" s="25">
        <v>0</v>
      </c>
      <c r="S67" s="25">
        <v>0</v>
      </c>
      <c r="T67" s="25">
        <v>0</v>
      </c>
    </row>
    <row r="68" spans="1:20" ht="22.5" x14ac:dyDescent="0.25">
      <c r="A68" s="93"/>
      <c r="B68" s="92"/>
      <c r="C68" s="26" t="s">
        <v>19</v>
      </c>
      <c r="D68" s="24">
        <f t="shared" si="6"/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65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</row>
    <row r="69" spans="1:20" ht="22.5" x14ac:dyDescent="0.25">
      <c r="A69" s="93"/>
      <c r="B69" s="92"/>
      <c r="C69" s="26" t="s">
        <v>20</v>
      </c>
      <c r="D69" s="24">
        <f t="shared" si="6"/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65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</row>
    <row r="70" spans="1:20" ht="22.5" x14ac:dyDescent="0.25">
      <c r="A70" s="93"/>
      <c r="B70" s="92"/>
      <c r="C70" s="26" t="s">
        <v>182</v>
      </c>
      <c r="D70" s="24">
        <f t="shared" si="6"/>
        <v>446.7</v>
      </c>
      <c r="E70" s="24">
        <v>0</v>
      </c>
      <c r="F70" s="24">
        <v>100</v>
      </c>
      <c r="G70" s="24">
        <v>346.7</v>
      </c>
      <c r="H70" s="24">
        <f t="shared" ref="H70:T70" si="52">SUM(H71:H74)</f>
        <v>0</v>
      </c>
      <c r="I70" s="24">
        <f t="shared" si="52"/>
        <v>0</v>
      </c>
      <c r="J70" s="24">
        <f t="shared" si="52"/>
        <v>0</v>
      </c>
      <c r="K70" s="24">
        <f t="shared" si="52"/>
        <v>0</v>
      </c>
      <c r="L70" s="24">
        <f t="shared" si="52"/>
        <v>0</v>
      </c>
      <c r="M70" s="65">
        <f t="shared" si="52"/>
        <v>0</v>
      </c>
      <c r="N70" s="24">
        <f t="shared" si="52"/>
        <v>0</v>
      </c>
      <c r="O70" s="24">
        <f t="shared" si="52"/>
        <v>0</v>
      </c>
      <c r="P70" s="24">
        <f t="shared" si="52"/>
        <v>0</v>
      </c>
      <c r="Q70" s="24">
        <f t="shared" si="52"/>
        <v>0</v>
      </c>
      <c r="R70" s="24">
        <f t="shared" si="52"/>
        <v>0</v>
      </c>
      <c r="S70" s="24">
        <f t="shared" si="52"/>
        <v>0</v>
      </c>
      <c r="T70" s="24">
        <f t="shared" si="52"/>
        <v>0</v>
      </c>
    </row>
    <row r="71" spans="1:20" ht="22.5" x14ac:dyDescent="0.25">
      <c r="A71" s="93"/>
      <c r="B71" s="92"/>
      <c r="C71" s="26" t="s">
        <v>21</v>
      </c>
      <c r="D71" s="24">
        <f t="shared" si="6"/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65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</row>
    <row r="72" spans="1:20" ht="19.5" customHeight="1" x14ac:dyDescent="0.25">
      <c r="A72" s="93" t="s">
        <v>55</v>
      </c>
      <c r="B72" s="92" t="s">
        <v>30</v>
      </c>
      <c r="C72" s="26" t="s">
        <v>18</v>
      </c>
      <c r="D72" s="24">
        <f t="shared" si="6"/>
        <v>62.7</v>
      </c>
      <c r="E72" s="24">
        <f>SUM(E73:E76)</f>
        <v>0</v>
      </c>
      <c r="F72" s="24">
        <f t="shared" ref="F72:O72" si="53">SUM(F73:F76)</f>
        <v>0</v>
      </c>
      <c r="G72" s="24">
        <f t="shared" si="53"/>
        <v>62.7</v>
      </c>
      <c r="H72" s="24">
        <f t="shared" si="53"/>
        <v>0</v>
      </c>
      <c r="I72" s="24">
        <f t="shared" si="53"/>
        <v>0</v>
      </c>
      <c r="J72" s="24">
        <f t="shared" si="53"/>
        <v>0</v>
      </c>
      <c r="K72" s="8">
        <f t="shared" si="53"/>
        <v>0</v>
      </c>
      <c r="L72" s="24">
        <f t="shared" si="53"/>
        <v>0</v>
      </c>
      <c r="M72" s="65">
        <f t="shared" si="53"/>
        <v>0</v>
      </c>
      <c r="N72" s="24">
        <f t="shared" si="53"/>
        <v>0</v>
      </c>
      <c r="O72" s="24">
        <f t="shared" si="53"/>
        <v>0</v>
      </c>
      <c r="P72" s="24">
        <v>0</v>
      </c>
      <c r="Q72" s="25">
        <v>0</v>
      </c>
      <c r="R72" s="25">
        <v>0</v>
      </c>
      <c r="S72" s="25">
        <v>0</v>
      </c>
      <c r="T72" s="25">
        <v>0</v>
      </c>
    </row>
    <row r="73" spans="1:20" ht="22.5" x14ac:dyDescent="0.25">
      <c r="A73" s="93"/>
      <c r="B73" s="92"/>
      <c r="C73" s="26" t="s">
        <v>19</v>
      </c>
      <c r="D73" s="24">
        <f t="shared" si="6"/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65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</row>
    <row r="74" spans="1:20" ht="22.5" x14ac:dyDescent="0.25">
      <c r="A74" s="93"/>
      <c r="B74" s="92"/>
      <c r="C74" s="26" t="s">
        <v>20</v>
      </c>
      <c r="D74" s="24">
        <f t="shared" si="6"/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65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</row>
    <row r="75" spans="1:20" ht="22.5" x14ac:dyDescent="0.25">
      <c r="A75" s="93"/>
      <c r="B75" s="92"/>
      <c r="C75" s="26" t="s">
        <v>182</v>
      </c>
      <c r="D75" s="24">
        <f t="shared" si="6"/>
        <v>62.7</v>
      </c>
      <c r="E75" s="24">
        <v>0</v>
      </c>
      <c r="F75" s="24">
        <v>0</v>
      </c>
      <c r="G75" s="24">
        <v>62.7</v>
      </c>
      <c r="H75" s="24">
        <f t="shared" ref="H75:T75" si="54">SUM(H76:H79)</f>
        <v>0</v>
      </c>
      <c r="I75" s="24">
        <f t="shared" si="54"/>
        <v>0</v>
      </c>
      <c r="J75" s="24">
        <f t="shared" si="54"/>
        <v>0</v>
      </c>
      <c r="K75" s="24">
        <f t="shared" si="54"/>
        <v>0</v>
      </c>
      <c r="L75" s="24">
        <f t="shared" si="54"/>
        <v>0</v>
      </c>
      <c r="M75" s="65">
        <f t="shared" si="54"/>
        <v>0</v>
      </c>
      <c r="N75" s="24">
        <f t="shared" si="54"/>
        <v>0</v>
      </c>
      <c r="O75" s="24">
        <f t="shared" si="54"/>
        <v>0</v>
      </c>
      <c r="P75" s="24">
        <f t="shared" si="54"/>
        <v>0</v>
      </c>
      <c r="Q75" s="24">
        <f t="shared" si="54"/>
        <v>0</v>
      </c>
      <c r="R75" s="24">
        <f t="shared" si="54"/>
        <v>0</v>
      </c>
      <c r="S75" s="24">
        <f t="shared" si="54"/>
        <v>0</v>
      </c>
      <c r="T75" s="24">
        <f t="shared" si="54"/>
        <v>0</v>
      </c>
    </row>
    <row r="76" spans="1:20" ht="22.5" x14ac:dyDescent="0.25">
      <c r="A76" s="93"/>
      <c r="B76" s="92"/>
      <c r="C76" s="26" t="s">
        <v>21</v>
      </c>
      <c r="D76" s="24">
        <f t="shared" si="6"/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65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</row>
    <row r="77" spans="1:20" ht="15.75" customHeight="1" x14ac:dyDescent="0.25">
      <c r="A77" s="93" t="s">
        <v>56</v>
      </c>
      <c r="B77" s="92" t="s">
        <v>31</v>
      </c>
      <c r="C77" s="26" t="s">
        <v>18</v>
      </c>
      <c r="D77" s="24">
        <f t="shared" si="6"/>
        <v>50</v>
      </c>
      <c r="E77" s="24">
        <f>SUM(E78:E81)</f>
        <v>0</v>
      </c>
      <c r="F77" s="24">
        <f t="shared" ref="F77:O77" si="55">SUM(F78:F81)</f>
        <v>0</v>
      </c>
      <c r="G77" s="24">
        <f t="shared" si="55"/>
        <v>50</v>
      </c>
      <c r="H77" s="24">
        <f t="shared" si="55"/>
        <v>0</v>
      </c>
      <c r="I77" s="24">
        <f t="shared" si="55"/>
        <v>0</v>
      </c>
      <c r="J77" s="24">
        <f t="shared" si="55"/>
        <v>0</v>
      </c>
      <c r="K77" s="8">
        <f t="shared" si="55"/>
        <v>0</v>
      </c>
      <c r="L77" s="24">
        <f t="shared" si="55"/>
        <v>0</v>
      </c>
      <c r="M77" s="65">
        <f t="shared" si="55"/>
        <v>0</v>
      </c>
      <c r="N77" s="24">
        <f t="shared" si="55"/>
        <v>0</v>
      </c>
      <c r="O77" s="24">
        <f t="shared" si="55"/>
        <v>0</v>
      </c>
      <c r="P77" s="24">
        <v>0</v>
      </c>
      <c r="Q77" s="25">
        <v>0</v>
      </c>
      <c r="R77" s="25">
        <v>0</v>
      </c>
      <c r="S77" s="25">
        <v>0</v>
      </c>
      <c r="T77" s="25">
        <v>0</v>
      </c>
    </row>
    <row r="78" spans="1:20" ht="22.5" x14ac:dyDescent="0.25">
      <c r="A78" s="93"/>
      <c r="B78" s="92"/>
      <c r="C78" s="26" t="s">
        <v>19</v>
      </c>
      <c r="D78" s="24">
        <f t="shared" si="6"/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65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</row>
    <row r="79" spans="1:20" ht="22.5" x14ac:dyDescent="0.25">
      <c r="A79" s="93"/>
      <c r="B79" s="92"/>
      <c r="C79" s="26" t="s">
        <v>20</v>
      </c>
      <c r="D79" s="24">
        <f t="shared" si="6"/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65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</row>
    <row r="80" spans="1:20" ht="22.5" x14ac:dyDescent="0.25">
      <c r="A80" s="93"/>
      <c r="B80" s="92"/>
      <c r="C80" s="26" t="s">
        <v>182</v>
      </c>
      <c r="D80" s="24">
        <f t="shared" si="6"/>
        <v>50</v>
      </c>
      <c r="E80" s="24">
        <v>0</v>
      </c>
      <c r="F80" s="24">
        <v>0</v>
      </c>
      <c r="G80" s="24">
        <v>50</v>
      </c>
      <c r="H80" s="24">
        <v>0</v>
      </c>
      <c r="I80" s="24">
        <v>0</v>
      </c>
      <c r="J80" s="24">
        <v>0</v>
      </c>
      <c r="K80" s="8">
        <v>0</v>
      </c>
      <c r="L80" s="24">
        <v>0</v>
      </c>
      <c r="M80" s="65">
        <v>0</v>
      </c>
      <c r="N80" s="24">
        <v>0</v>
      </c>
      <c r="O80" s="24">
        <v>0</v>
      </c>
      <c r="P80" s="24">
        <v>0</v>
      </c>
      <c r="Q80" s="25">
        <v>0</v>
      </c>
      <c r="R80" s="25">
        <v>0</v>
      </c>
      <c r="S80" s="25">
        <v>0</v>
      </c>
      <c r="T80" s="25">
        <v>0</v>
      </c>
    </row>
    <row r="81" spans="1:20" ht="22.5" x14ac:dyDescent="0.25">
      <c r="A81" s="93"/>
      <c r="B81" s="92"/>
      <c r="C81" s="26" t="s">
        <v>21</v>
      </c>
      <c r="D81" s="24">
        <f t="shared" si="6"/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65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</row>
    <row r="82" spans="1:20" ht="20.25" customHeight="1" x14ac:dyDescent="0.25">
      <c r="A82" s="93" t="s">
        <v>57</v>
      </c>
      <c r="B82" s="92" t="s">
        <v>32</v>
      </c>
      <c r="C82" s="26" t="s">
        <v>18</v>
      </c>
      <c r="D82" s="24">
        <f t="shared" si="6"/>
        <v>279081.09999999998</v>
      </c>
      <c r="E82" s="24">
        <f>SUM(E83:E86)</f>
        <v>0</v>
      </c>
      <c r="F82" s="24">
        <f t="shared" ref="F82:O82" si="56">SUM(F83:F86)</f>
        <v>0</v>
      </c>
      <c r="G82" s="24">
        <f t="shared" si="56"/>
        <v>0</v>
      </c>
      <c r="H82" s="24">
        <f t="shared" si="56"/>
        <v>60300</v>
      </c>
      <c r="I82" s="24">
        <f t="shared" si="56"/>
        <v>23346.2</v>
      </c>
      <c r="J82" s="24">
        <f t="shared" si="56"/>
        <v>195434.9</v>
      </c>
      <c r="K82" s="8">
        <f t="shared" si="56"/>
        <v>0</v>
      </c>
      <c r="L82" s="24">
        <f t="shared" si="56"/>
        <v>0</v>
      </c>
      <c r="M82" s="65">
        <f t="shared" si="56"/>
        <v>0</v>
      </c>
      <c r="N82" s="24">
        <f t="shared" si="56"/>
        <v>0</v>
      </c>
      <c r="O82" s="24">
        <f t="shared" si="56"/>
        <v>0</v>
      </c>
      <c r="P82" s="24">
        <v>0</v>
      </c>
      <c r="Q82" s="25">
        <v>0</v>
      </c>
      <c r="R82" s="25">
        <v>0</v>
      </c>
      <c r="S82" s="25">
        <v>0</v>
      </c>
      <c r="T82" s="25">
        <v>0</v>
      </c>
    </row>
    <row r="83" spans="1:20" ht="22.5" x14ac:dyDescent="0.25">
      <c r="A83" s="93"/>
      <c r="B83" s="92"/>
      <c r="C83" s="26" t="s">
        <v>19</v>
      </c>
      <c r="D83" s="24">
        <f t="shared" si="6"/>
        <v>279081.09999999998</v>
      </c>
      <c r="E83" s="24">
        <v>0</v>
      </c>
      <c r="F83" s="24">
        <v>0</v>
      </c>
      <c r="G83" s="24">
        <v>0</v>
      </c>
      <c r="H83" s="24">
        <v>60300</v>
      </c>
      <c r="I83" s="24">
        <v>23346.2</v>
      </c>
      <c r="J83" s="24">
        <v>195434.9</v>
      </c>
      <c r="K83" s="8">
        <v>0</v>
      </c>
      <c r="L83" s="24">
        <v>0</v>
      </c>
      <c r="M83" s="65">
        <v>0</v>
      </c>
      <c r="N83" s="24">
        <v>0</v>
      </c>
      <c r="O83" s="24">
        <v>0</v>
      </c>
      <c r="P83" s="24">
        <v>0</v>
      </c>
      <c r="Q83" s="25">
        <v>0</v>
      </c>
      <c r="R83" s="25">
        <v>0</v>
      </c>
      <c r="S83" s="25">
        <v>0</v>
      </c>
      <c r="T83" s="25">
        <v>0</v>
      </c>
    </row>
    <row r="84" spans="1:20" ht="22.5" x14ac:dyDescent="0.25">
      <c r="A84" s="93"/>
      <c r="B84" s="92"/>
      <c r="C84" s="26" t="s">
        <v>20</v>
      </c>
      <c r="D84" s="24">
        <f t="shared" si="6"/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65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</row>
    <row r="85" spans="1:20" ht="22.5" x14ac:dyDescent="0.25">
      <c r="A85" s="93"/>
      <c r="B85" s="92"/>
      <c r="C85" s="26" t="s">
        <v>182</v>
      </c>
      <c r="D85" s="24">
        <f t="shared" si="6"/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65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</row>
    <row r="86" spans="1:20" ht="22.5" x14ac:dyDescent="0.25">
      <c r="A86" s="93"/>
      <c r="B86" s="92"/>
      <c r="C86" s="26" t="s">
        <v>21</v>
      </c>
      <c r="D86" s="24">
        <f t="shared" si="6"/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65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</row>
    <row r="87" spans="1:20" ht="25.5" customHeight="1" x14ac:dyDescent="0.25">
      <c r="A87" s="93" t="s">
        <v>58</v>
      </c>
      <c r="B87" s="92" t="s">
        <v>33</v>
      </c>
      <c r="C87" s="26" t="s">
        <v>18</v>
      </c>
      <c r="D87" s="24">
        <f>E87+F87+G87+H87+I87+J87+K87+L87+M87+N87+O87</f>
        <v>1745.1999999999998</v>
      </c>
      <c r="E87" s="24">
        <f>SUM(E88:E91)</f>
        <v>0</v>
      </c>
      <c r="F87" s="24">
        <f t="shared" ref="F87:O87" si="57">SUM(F88:F91)</f>
        <v>0</v>
      </c>
      <c r="G87" s="24">
        <f t="shared" si="57"/>
        <v>0</v>
      </c>
      <c r="H87" s="24">
        <f t="shared" si="57"/>
        <v>609.1</v>
      </c>
      <c r="I87" s="24">
        <f t="shared" si="57"/>
        <v>0</v>
      </c>
      <c r="J87" s="24">
        <f t="shared" si="57"/>
        <v>1136.0999999999999</v>
      </c>
      <c r="K87" s="8">
        <f t="shared" si="57"/>
        <v>0</v>
      </c>
      <c r="L87" s="24">
        <f t="shared" si="57"/>
        <v>0</v>
      </c>
      <c r="M87" s="65">
        <f t="shared" si="57"/>
        <v>0</v>
      </c>
      <c r="N87" s="24">
        <f t="shared" si="57"/>
        <v>0</v>
      </c>
      <c r="O87" s="24">
        <f t="shared" si="57"/>
        <v>0</v>
      </c>
      <c r="P87" s="24">
        <v>0</v>
      </c>
      <c r="Q87" s="25">
        <v>0</v>
      </c>
      <c r="R87" s="25">
        <v>0</v>
      </c>
      <c r="S87" s="25">
        <v>0</v>
      </c>
      <c r="T87" s="25">
        <v>0</v>
      </c>
    </row>
    <row r="88" spans="1:20" ht="22.5" x14ac:dyDescent="0.25">
      <c r="A88" s="93"/>
      <c r="B88" s="92"/>
      <c r="C88" s="26" t="s">
        <v>19</v>
      </c>
      <c r="D88" s="24">
        <f t="shared" ref="D88:D205" si="58">E88+F88+G88+H88+I88+J88+K88+L88+M88+N88+O88</f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65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</row>
    <row r="89" spans="1:20" ht="22.5" x14ac:dyDescent="0.25">
      <c r="A89" s="93"/>
      <c r="B89" s="92"/>
      <c r="C89" s="26" t="s">
        <v>20</v>
      </c>
      <c r="D89" s="24">
        <f t="shared" si="58"/>
        <v>1745.1999999999998</v>
      </c>
      <c r="E89" s="24">
        <v>0</v>
      </c>
      <c r="F89" s="24">
        <v>0</v>
      </c>
      <c r="G89" s="24">
        <v>0</v>
      </c>
      <c r="H89" s="24">
        <v>609.1</v>
      </c>
      <c r="I89" s="24">
        <v>0</v>
      </c>
      <c r="J89" s="24">
        <v>1136.0999999999999</v>
      </c>
      <c r="K89" s="8">
        <v>0</v>
      </c>
      <c r="L89" s="24">
        <v>0</v>
      </c>
      <c r="M89" s="65">
        <v>0</v>
      </c>
      <c r="N89" s="24">
        <v>0</v>
      </c>
      <c r="O89" s="24">
        <v>0</v>
      </c>
      <c r="P89" s="24">
        <v>0</v>
      </c>
      <c r="Q89" s="25">
        <v>0</v>
      </c>
      <c r="R89" s="25">
        <v>0</v>
      </c>
      <c r="S89" s="25">
        <v>0</v>
      </c>
      <c r="T89" s="25">
        <v>0</v>
      </c>
    </row>
    <row r="90" spans="1:20" ht="22.5" x14ac:dyDescent="0.25">
      <c r="A90" s="93"/>
      <c r="B90" s="92"/>
      <c r="C90" s="26" t="s">
        <v>182</v>
      </c>
      <c r="D90" s="24">
        <f t="shared" si="58"/>
        <v>0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24">
        <v>0</v>
      </c>
      <c r="K90" s="24">
        <v>0</v>
      </c>
      <c r="L90" s="24">
        <v>0</v>
      </c>
      <c r="M90" s="65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</row>
    <row r="91" spans="1:20" ht="22.5" x14ac:dyDescent="0.25">
      <c r="A91" s="93"/>
      <c r="B91" s="92"/>
      <c r="C91" s="26" t="s">
        <v>21</v>
      </c>
      <c r="D91" s="24">
        <f t="shared" si="58"/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65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</row>
    <row r="92" spans="1:20" ht="15" customHeight="1" x14ac:dyDescent="0.25">
      <c r="A92" s="93" t="s">
        <v>139</v>
      </c>
      <c r="B92" s="96" t="s">
        <v>138</v>
      </c>
      <c r="C92" s="26" t="s">
        <v>18</v>
      </c>
      <c r="D92" s="24">
        <f>E92+F92+G92+H92+I92+J92+K92+L92+M92+N92+O92</f>
        <v>3245.1</v>
      </c>
      <c r="E92" s="24">
        <f>SUM(E93:E96)</f>
        <v>0</v>
      </c>
      <c r="F92" s="24">
        <f t="shared" ref="F92:O92" si="59">SUM(F93:F96)</f>
        <v>0</v>
      </c>
      <c r="G92" s="24">
        <f t="shared" si="59"/>
        <v>0</v>
      </c>
      <c r="H92" s="24">
        <f t="shared" si="59"/>
        <v>0</v>
      </c>
      <c r="I92" s="24">
        <f t="shared" si="59"/>
        <v>0</v>
      </c>
      <c r="J92" s="24">
        <f t="shared" si="59"/>
        <v>0</v>
      </c>
      <c r="K92" s="8">
        <f t="shared" si="59"/>
        <v>3245.1</v>
      </c>
      <c r="L92" s="24">
        <f t="shared" si="59"/>
        <v>0</v>
      </c>
      <c r="M92" s="65">
        <f t="shared" si="59"/>
        <v>0</v>
      </c>
      <c r="N92" s="24">
        <f t="shared" si="59"/>
        <v>0</v>
      </c>
      <c r="O92" s="24">
        <f t="shared" si="59"/>
        <v>0</v>
      </c>
      <c r="P92" s="24">
        <v>0</v>
      </c>
      <c r="Q92" s="25">
        <v>0</v>
      </c>
      <c r="R92" s="25">
        <v>0</v>
      </c>
      <c r="S92" s="25">
        <v>0</v>
      </c>
      <c r="T92" s="25">
        <v>0</v>
      </c>
    </row>
    <row r="93" spans="1:20" ht="22.5" x14ac:dyDescent="0.25">
      <c r="A93" s="93"/>
      <c r="B93" s="96"/>
      <c r="C93" s="26" t="s">
        <v>19</v>
      </c>
      <c r="D93" s="24">
        <f t="shared" ref="D93:D96" si="60">E93+F93+G93+H93+I93+J93+K93+L93+M93+N93+O93</f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65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</row>
    <row r="94" spans="1:20" ht="22.5" x14ac:dyDescent="0.25">
      <c r="A94" s="93"/>
      <c r="B94" s="96"/>
      <c r="C94" s="26" t="s">
        <v>20</v>
      </c>
      <c r="D94" s="24">
        <f t="shared" si="60"/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65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</row>
    <row r="95" spans="1:20" ht="22.5" x14ac:dyDescent="0.25">
      <c r="A95" s="93"/>
      <c r="B95" s="96"/>
      <c r="C95" s="26" t="s">
        <v>182</v>
      </c>
      <c r="D95" s="24">
        <f t="shared" si="60"/>
        <v>3245.1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8">
        <v>3245.1</v>
      </c>
      <c r="L95" s="24">
        <v>0</v>
      </c>
      <c r="M95" s="65">
        <v>0</v>
      </c>
      <c r="N95" s="24">
        <v>0</v>
      </c>
      <c r="O95" s="24">
        <v>0</v>
      </c>
      <c r="P95" s="24">
        <v>0</v>
      </c>
      <c r="Q95" s="25">
        <v>0</v>
      </c>
      <c r="R95" s="25">
        <v>0</v>
      </c>
      <c r="S95" s="25">
        <v>0</v>
      </c>
      <c r="T95" s="25">
        <v>0</v>
      </c>
    </row>
    <row r="96" spans="1:20" ht="22.5" x14ac:dyDescent="0.25">
      <c r="A96" s="93"/>
      <c r="B96" s="96"/>
      <c r="C96" s="26" t="s">
        <v>21</v>
      </c>
      <c r="D96" s="24">
        <f t="shared" si="60"/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65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</row>
    <row r="97" spans="1:20" ht="15" customHeight="1" x14ac:dyDescent="0.25">
      <c r="A97" s="93" t="s">
        <v>140</v>
      </c>
      <c r="B97" s="96" t="s">
        <v>141</v>
      </c>
      <c r="C97" s="26" t="s">
        <v>18</v>
      </c>
      <c r="D97" s="24">
        <f>E97+F97+G97+H97+I97+J97+K97+L97+M97+N97+O97</f>
        <v>29781.4</v>
      </c>
      <c r="E97" s="24">
        <f>SUM(E98:E101)</f>
        <v>0</v>
      </c>
      <c r="F97" s="24">
        <f t="shared" ref="F97:O97" si="61">SUM(F98:F101)</f>
        <v>0</v>
      </c>
      <c r="G97" s="24">
        <f t="shared" si="61"/>
        <v>0</v>
      </c>
      <c r="H97" s="24">
        <f t="shared" si="61"/>
        <v>0</v>
      </c>
      <c r="I97" s="24">
        <f t="shared" si="61"/>
        <v>0</v>
      </c>
      <c r="J97" s="24">
        <f t="shared" si="61"/>
        <v>0</v>
      </c>
      <c r="K97" s="8">
        <f t="shared" si="61"/>
        <v>0</v>
      </c>
      <c r="L97" s="24">
        <f t="shared" si="61"/>
        <v>0</v>
      </c>
      <c r="M97" s="65">
        <f t="shared" si="61"/>
        <v>0</v>
      </c>
      <c r="N97" s="24">
        <f t="shared" si="61"/>
        <v>12683</v>
      </c>
      <c r="O97" s="24">
        <f t="shared" si="61"/>
        <v>17098.400000000001</v>
      </c>
      <c r="P97" s="24">
        <v>0</v>
      </c>
      <c r="Q97" s="25">
        <v>0</v>
      </c>
      <c r="R97" s="25">
        <v>0</v>
      </c>
      <c r="S97" s="25">
        <v>0</v>
      </c>
      <c r="T97" s="25">
        <v>0</v>
      </c>
    </row>
    <row r="98" spans="1:20" ht="22.5" x14ac:dyDescent="0.25">
      <c r="A98" s="93"/>
      <c r="B98" s="96"/>
      <c r="C98" s="26" t="s">
        <v>19</v>
      </c>
      <c r="D98" s="24">
        <f t="shared" ref="D98:D101" si="62">E98+F98+G98+H98+I98+J98+K98+L98+M98+N98+O98</f>
        <v>0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65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</row>
    <row r="99" spans="1:20" ht="22.5" x14ac:dyDescent="0.25">
      <c r="A99" s="93"/>
      <c r="B99" s="96"/>
      <c r="C99" s="26" t="s">
        <v>20</v>
      </c>
      <c r="D99" s="24">
        <f t="shared" si="62"/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  <c r="M99" s="65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</row>
    <row r="100" spans="1:20" ht="22.5" x14ac:dyDescent="0.25">
      <c r="A100" s="93"/>
      <c r="B100" s="96"/>
      <c r="C100" s="26" t="s">
        <v>182</v>
      </c>
      <c r="D100" s="24">
        <f t="shared" si="62"/>
        <v>29781.4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8">
        <v>0</v>
      </c>
      <c r="L100" s="24">
        <v>0</v>
      </c>
      <c r="M100" s="65">
        <v>0</v>
      </c>
      <c r="N100" s="24">
        <v>12683</v>
      </c>
      <c r="O100" s="24">
        <v>17098.400000000001</v>
      </c>
      <c r="P100" s="24">
        <v>0</v>
      </c>
      <c r="Q100" s="25">
        <v>0</v>
      </c>
      <c r="R100" s="25">
        <v>0</v>
      </c>
      <c r="S100" s="25">
        <v>0</v>
      </c>
      <c r="T100" s="25">
        <v>0</v>
      </c>
    </row>
    <row r="101" spans="1:20" ht="22.5" x14ac:dyDescent="0.25">
      <c r="A101" s="93"/>
      <c r="B101" s="96"/>
      <c r="C101" s="26" t="s">
        <v>21</v>
      </c>
      <c r="D101" s="24">
        <f t="shared" si="62"/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65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</row>
    <row r="102" spans="1:20" x14ac:dyDescent="0.25">
      <c r="A102" s="93" t="s">
        <v>142</v>
      </c>
      <c r="B102" s="96" t="s">
        <v>147</v>
      </c>
      <c r="C102" s="26" t="s">
        <v>18</v>
      </c>
      <c r="D102" s="24">
        <f>E102+F102+G102+H102+I102+J102+K102+L102+M102+N102+O102</f>
        <v>0</v>
      </c>
      <c r="E102" s="24">
        <f>SUM(E103:E106)</f>
        <v>0</v>
      </c>
      <c r="F102" s="24">
        <f t="shared" ref="F102:T102" si="63">SUM(F103:F106)</f>
        <v>0</v>
      </c>
      <c r="G102" s="24">
        <f t="shared" si="63"/>
        <v>0</v>
      </c>
      <c r="H102" s="24">
        <f t="shared" si="63"/>
        <v>0</v>
      </c>
      <c r="I102" s="24">
        <f t="shared" si="63"/>
        <v>0</v>
      </c>
      <c r="J102" s="24">
        <f t="shared" si="63"/>
        <v>0</v>
      </c>
      <c r="K102" s="8">
        <f t="shared" si="63"/>
        <v>0</v>
      </c>
      <c r="L102" s="24">
        <f t="shared" si="63"/>
        <v>0</v>
      </c>
      <c r="M102" s="65">
        <f t="shared" si="63"/>
        <v>0</v>
      </c>
      <c r="N102" s="24">
        <f t="shared" si="63"/>
        <v>0</v>
      </c>
      <c r="O102" s="24">
        <f t="shared" si="63"/>
        <v>0</v>
      </c>
      <c r="P102" s="24">
        <f t="shared" si="63"/>
        <v>0</v>
      </c>
      <c r="Q102" s="24">
        <f t="shared" si="63"/>
        <v>0</v>
      </c>
      <c r="R102" s="24">
        <f t="shared" si="63"/>
        <v>0</v>
      </c>
      <c r="S102" s="24">
        <f t="shared" si="63"/>
        <v>0</v>
      </c>
      <c r="T102" s="24">
        <f t="shared" si="63"/>
        <v>0</v>
      </c>
    </row>
    <row r="103" spans="1:20" ht="22.5" x14ac:dyDescent="0.25">
      <c r="A103" s="93"/>
      <c r="B103" s="96"/>
      <c r="C103" s="26" t="s">
        <v>19</v>
      </c>
      <c r="D103" s="24">
        <f t="shared" ref="D103:D106" si="64">E103+F103+G103+H103+I103+J103+K103+L103+M103+N103+O103</f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65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</row>
    <row r="104" spans="1:20" ht="22.5" x14ac:dyDescent="0.25">
      <c r="A104" s="93"/>
      <c r="B104" s="96"/>
      <c r="C104" s="26" t="s">
        <v>20</v>
      </c>
      <c r="D104" s="24">
        <f t="shared" si="64"/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65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</row>
    <row r="105" spans="1:20" ht="22.5" x14ac:dyDescent="0.25">
      <c r="A105" s="93"/>
      <c r="B105" s="96"/>
      <c r="C105" s="26" t="s">
        <v>182</v>
      </c>
      <c r="D105" s="24">
        <f t="shared" si="64"/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65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</row>
    <row r="106" spans="1:20" ht="22.5" x14ac:dyDescent="0.25">
      <c r="A106" s="93"/>
      <c r="B106" s="96"/>
      <c r="C106" s="26" t="s">
        <v>21</v>
      </c>
      <c r="D106" s="24">
        <f t="shared" si="64"/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  <c r="L106" s="24">
        <v>0</v>
      </c>
      <c r="M106" s="65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</row>
    <row r="107" spans="1:20" x14ac:dyDescent="0.25">
      <c r="A107" s="93" t="s">
        <v>144</v>
      </c>
      <c r="B107" s="96" t="s">
        <v>145</v>
      </c>
      <c r="C107" s="26" t="s">
        <v>18</v>
      </c>
      <c r="D107" s="24">
        <f>E107+F107+G107+H107+I107+J107+K107+L107+M107+N107+O107</f>
        <v>0</v>
      </c>
      <c r="E107" s="24">
        <f>SUM(E108:E111)</f>
        <v>0</v>
      </c>
      <c r="F107" s="24">
        <f t="shared" ref="F107:T107" si="65">SUM(F108:F111)</f>
        <v>0</v>
      </c>
      <c r="G107" s="24">
        <f t="shared" si="65"/>
        <v>0</v>
      </c>
      <c r="H107" s="24">
        <f t="shared" si="65"/>
        <v>0</v>
      </c>
      <c r="I107" s="24">
        <f t="shared" si="65"/>
        <v>0</v>
      </c>
      <c r="J107" s="24">
        <f t="shared" si="65"/>
        <v>0</v>
      </c>
      <c r="K107" s="8">
        <f t="shared" si="65"/>
        <v>0</v>
      </c>
      <c r="L107" s="24">
        <f t="shared" si="65"/>
        <v>0</v>
      </c>
      <c r="M107" s="65">
        <f t="shared" si="65"/>
        <v>0</v>
      </c>
      <c r="N107" s="24">
        <f t="shared" si="65"/>
        <v>0</v>
      </c>
      <c r="O107" s="24">
        <f t="shared" si="65"/>
        <v>0</v>
      </c>
      <c r="P107" s="24">
        <f t="shared" si="65"/>
        <v>0</v>
      </c>
      <c r="Q107" s="24">
        <f t="shared" si="65"/>
        <v>0</v>
      </c>
      <c r="R107" s="24">
        <f t="shared" si="65"/>
        <v>0</v>
      </c>
      <c r="S107" s="24">
        <f t="shared" si="65"/>
        <v>0</v>
      </c>
      <c r="T107" s="24">
        <f t="shared" si="65"/>
        <v>0</v>
      </c>
    </row>
    <row r="108" spans="1:20" ht="22.5" x14ac:dyDescent="0.25">
      <c r="A108" s="93"/>
      <c r="B108" s="96"/>
      <c r="C108" s="26" t="s">
        <v>19</v>
      </c>
      <c r="D108" s="24">
        <f t="shared" ref="D108:D111" si="66">E108+F108+G108+H108+I108+J108+K108+L108+M108+N108+O108</f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0</v>
      </c>
      <c r="M108" s="65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</row>
    <row r="109" spans="1:20" ht="22.5" x14ac:dyDescent="0.25">
      <c r="A109" s="93"/>
      <c r="B109" s="96"/>
      <c r="C109" s="26" t="s">
        <v>20</v>
      </c>
      <c r="D109" s="24">
        <f t="shared" si="66"/>
        <v>0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65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</row>
    <row r="110" spans="1:20" ht="22.5" x14ac:dyDescent="0.25">
      <c r="A110" s="93"/>
      <c r="B110" s="96"/>
      <c r="C110" s="26" t="s">
        <v>182</v>
      </c>
      <c r="D110" s="24">
        <f t="shared" si="66"/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  <c r="L110" s="24">
        <v>0</v>
      </c>
      <c r="M110" s="65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</row>
    <row r="111" spans="1:20" ht="22.5" x14ac:dyDescent="0.25">
      <c r="A111" s="93"/>
      <c r="B111" s="96"/>
      <c r="C111" s="26" t="s">
        <v>21</v>
      </c>
      <c r="D111" s="24">
        <f t="shared" si="66"/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65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</row>
    <row r="112" spans="1:20" x14ac:dyDescent="0.25">
      <c r="A112" s="93" t="s">
        <v>148</v>
      </c>
      <c r="B112" s="96" t="s">
        <v>157</v>
      </c>
      <c r="C112" s="26" t="s">
        <v>18</v>
      </c>
      <c r="D112" s="24">
        <f>E112+F112+G112+H112+I112+J112+K112+L112+M112+N112+O112</f>
        <v>8909.4339999999993</v>
      </c>
      <c r="E112" s="24">
        <f>SUM(E113:E116)</f>
        <v>0</v>
      </c>
      <c r="F112" s="24">
        <f t="shared" ref="F112:T112" si="67">SUM(F113:F116)</f>
        <v>0</v>
      </c>
      <c r="G112" s="24">
        <f t="shared" si="67"/>
        <v>0</v>
      </c>
      <c r="H112" s="24">
        <f t="shared" si="67"/>
        <v>0</v>
      </c>
      <c r="I112" s="24">
        <f t="shared" si="67"/>
        <v>0</v>
      </c>
      <c r="J112" s="24">
        <f t="shared" si="67"/>
        <v>0</v>
      </c>
      <c r="K112" s="8">
        <f t="shared" si="67"/>
        <v>0</v>
      </c>
      <c r="L112" s="24">
        <f t="shared" si="67"/>
        <v>8909.4339999999993</v>
      </c>
      <c r="M112" s="65">
        <f t="shared" si="67"/>
        <v>0</v>
      </c>
      <c r="N112" s="24">
        <f t="shared" si="67"/>
        <v>0</v>
      </c>
      <c r="O112" s="24">
        <f t="shared" si="67"/>
        <v>0</v>
      </c>
      <c r="P112" s="24">
        <f t="shared" si="67"/>
        <v>0</v>
      </c>
      <c r="Q112" s="24">
        <f t="shared" si="67"/>
        <v>0</v>
      </c>
      <c r="R112" s="24">
        <f t="shared" si="67"/>
        <v>0</v>
      </c>
      <c r="S112" s="24">
        <f t="shared" si="67"/>
        <v>0</v>
      </c>
      <c r="T112" s="24">
        <f t="shared" si="67"/>
        <v>0</v>
      </c>
    </row>
    <row r="113" spans="1:20" ht="22.5" x14ac:dyDescent="0.25">
      <c r="A113" s="93"/>
      <c r="B113" s="96"/>
      <c r="C113" s="26" t="s">
        <v>19</v>
      </c>
      <c r="D113" s="24">
        <f t="shared" ref="D113:D116" si="68">E113+F113+G113+H113+I113+J113+K113+L113+M113+N113+O113</f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65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</row>
    <row r="114" spans="1:20" ht="22.5" x14ac:dyDescent="0.25">
      <c r="A114" s="93"/>
      <c r="B114" s="96"/>
      <c r="C114" s="26" t="s">
        <v>20</v>
      </c>
      <c r="D114" s="24">
        <f t="shared" si="68"/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65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</row>
    <row r="115" spans="1:20" ht="22.5" x14ac:dyDescent="0.25">
      <c r="A115" s="93"/>
      <c r="B115" s="96"/>
      <c r="C115" s="26" t="s">
        <v>182</v>
      </c>
      <c r="D115" s="24">
        <f t="shared" si="68"/>
        <v>8909.4339999999993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8">
        <v>0</v>
      </c>
      <c r="L115" s="24">
        <v>8909.4339999999993</v>
      </c>
      <c r="M115" s="65">
        <v>0</v>
      </c>
      <c r="N115" s="24">
        <v>0</v>
      </c>
      <c r="O115" s="24">
        <v>0</v>
      </c>
      <c r="P115" s="24">
        <v>0</v>
      </c>
      <c r="Q115" s="25">
        <v>0</v>
      </c>
      <c r="R115" s="25">
        <v>0</v>
      </c>
      <c r="S115" s="25">
        <v>0</v>
      </c>
      <c r="T115" s="24">
        <v>0</v>
      </c>
    </row>
    <row r="116" spans="1:20" ht="22.5" x14ac:dyDescent="0.25">
      <c r="A116" s="93"/>
      <c r="B116" s="96"/>
      <c r="C116" s="26" t="s">
        <v>21</v>
      </c>
      <c r="D116" s="24">
        <f t="shared" si="68"/>
        <v>0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0</v>
      </c>
      <c r="M116" s="65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</row>
    <row r="117" spans="1:20" ht="18.75" customHeight="1" x14ac:dyDescent="0.25">
      <c r="A117" s="93">
        <v>4</v>
      </c>
      <c r="B117" s="92" t="s">
        <v>34</v>
      </c>
      <c r="C117" s="26" t="s">
        <v>18</v>
      </c>
      <c r="D117" s="20">
        <f t="shared" si="58"/>
        <v>47741.058690000005</v>
      </c>
      <c r="E117" s="20">
        <f>E122</f>
        <v>3280</v>
      </c>
      <c r="F117" s="20">
        <f t="shared" ref="F117:O117" si="69">F122</f>
        <v>3905</v>
      </c>
      <c r="G117" s="20">
        <f t="shared" si="69"/>
        <v>3640.7</v>
      </c>
      <c r="H117" s="20">
        <f t="shared" si="69"/>
        <v>3275.7</v>
      </c>
      <c r="I117" s="20">
        <f t="shared" si="69"/>
        <v>4292</v>
      </c>
      <c r="J117" s="20">
        <f t="shared" si="69"/>
        <v>4497.2</v>
      </c>
      <c r="K117" s="9">
        <f t="shared" si="69"/>
        <v>4934.8</v>
      </c>
      <c r="L117" s="20">
        <f t="shared" si="69"/>
        <v>4925.9586900000004</v>
      </c>
      <c r="M117" s="64">
        <f t="shared" si="69"/>
        <v>5060.3</v>
      </c>
      <c r="N117" s="20">
        <f t="shared" si="69"/>
        <v>5060.3</v>
      </c>
      <c r="O117" s="20">
        <f t="shared" si="69"/>
        <v>4869.1000000000004</v>
      </c>
      <c r="P117" s="20">
        <f>P120</f>
        <v>4869.1000000000004</v>
      </c>
      <c r="Q117" s="22">
        <f>Q120</f>
        <v>4869.1000000000004</v>
      </c>
      <c r="R117" s="22">
        <f>R120</f>
        <v>4869.1000000000004</v>
      </c>
      <c r="S117" s="22">
        <f>S120</f>
        <v>4869.1000000000004</v>
      </c>
      <c r="T117" s="22">
        <f>T120</f>
        <v>4869.1000000000004</v>
      </c>
    </row>
    <row r="118" spans="1:20" ht="22.5" x14ac:dyDescent="0.25">
      <c r="A118" s="93"/>
      <c r="B118" s="92"/>
      <c r="C118" s="26" t="s">
        <v>19</v>
      </c>
      <c r="D118" s="20">
        <f t="shared" si="58"/>
        <v>0</v>
      </c>
      <c r="E118" s="20">
        <f t="shared" ref="E118:T121" si="70">E123</f>
        <v>0</v>
      </c>
      <c r="F118" s="20">
        <f t="shared" si="70"/>
        <v>0</v>
      </c>
      <c r="G118" s="20">
        <f t="shared" si="70"/>
        <v>0</v>
      </c>
      <c r="H118" s="20">
        <f t="shared" si="70"/>
        <v>0</v>
      </c>
      <c r="I118" s="20">
        <f t="shared" si="70"/>
        <v>0</v>
      </c>
      <c r="J118" s="20">
        <f t="shared" si="70"/>
        <v>0</v>
      </c>
      <c r="K118" s="9">
        <f t="shared" si="70"/>
        <v>0</v>
      </c>
      <c r="L118" s="20">
        <f t="shared" si="70"/>
        <v>0</v>
      </c>
      <c r="M118" s="64">
        <f t="shared" si="70"/>
        <v>0</v>
      </c>
      <c r="N118" s="20">
        <f t="shared" si="70"/>
        <v>0</v>
      </c>
      <c r="O118" s="20">
        <f t="shared" si="70"/>
        <v>0</v>
      </c>
      <c r="P118" s="20">
        <f t="shared" ref="P118:T118" si="71">P123</f>
        <v>0</v>
      </c>
      <c r="Q118" s="20">
        <f t="shared" si="71"/>
        <v>0</v>
      </c>
      <c r="R118" s="20">
        <f t="shared" si="71"/>
        <v>0</v>
      </c>
      <c r="S118" s="20">
        <f t="shared" si="71"/>
        <v>0</v>
      </c>
      <c r="T118" s="20">
        <f t="shared" si="71"/>
        <v>0</v>
      </c>
    </row>
    <row r="119" spans="1:20" ht="22.5" x14ac:dyDescent="0.25">
      <c r="A119" s="93"/>
      <c r="B119" s="92"/>
      <c r="C119" s="26" t="s">
        <v>20</v>
      </c>
      <c r="D119" s="20">
        <f t="shared" si="58"/>
        <v>0</v>
      </c>
      <c r="E119" s="20">
        <f t="shared" si="70"/>
        <v>0</v>
      </c>
      <c r="F119" s="20">
        <f t="shared" si="70"/>
        <v>0</v>
      </c>
      <c r="G119" s="20">
        <f t="shared" si="70"/>
        <v>0</v>
      </c>
      <c r="H119" s="20">
        <f t="shared" si="70"/>
        <v>0</v>
      </c>
      <c r="I119" s="20">
        <f t="shared" si="70"/>
        <v>0</v>
      </c>
      <c r="J119" s="20">
        <f t="shared" si="70"/>
        <v>0</v>
      </c>
      <c r="K119" s="9">
        <f t="shared" si="70"/>
        <v>0</v>
      </c>
      <c r="L119" s="20">
        <f t="shared" si="70"/>
        <v>0</v>
      </c>
      <c r="M119" s="64">
        <f t="shared" si="70"/>
        <v>0</v>
      </c>
      <c r="N119" s="20">
        <f t="shared" si="70"/>
        <v>0</v>
      </c>
      <c r="O119" s="20">
        <f t="shared" si="70"/>
        <v>0</v>
      </c>
      <c r="P119" s="20">
        <f t="shared" ref="P119:T119" si="72">P124</f>
        <v>0</v>
      </c>
      <c r="Q119" s="20">
        <f t="shared" si="72"/>
        <v>0</v>
      </c>
      <c r="R119" s="20">
        <f t="shared" si="72"/>
        <v>0</v>
      </c>
      <c r="S119" s="20">
        <f t="shared" si="72"/>
        <v>0</v>
      </c>
      <c r="T119" s="20">
        <f t="shared" si="72"/>
        <v>0</v>
      </c>
    </row>
    <row r="120" spans="1:20" ht="22.5" x14ac:dyDescent="0.25">
      <c r="A120" s="93"/>
      <c r="B120" s="92"/>
      <c r="C120" s="26" t="s">
        <v>182</v>
      </c>
      <c r="D120" s="20">
        <f t="shared" si="58"/>
        <v>47741.058690000005</v>
      </c>
      <c r="E120" s="20">
        <f t="shared" si="70"/>
        <v>3280</v>
      </c>
      <c r="F120" s="20">
        <f t="shared" si="70"/>
        <v>3905</v>
      </c>
      <c r="G120" s="20">
        <f t="shared" si="70"/>
        <v>3640.7</v>
      </c>
      <c r="H120" s="20">
        <f t="shared" si="70"/>
        <v>3275.7</v>
      </c>
      <c r="I120" s="20">
        <f t="shared" si="70"/>
        <v>4292</v>
      </c>
      <c r="J120" s="20">
        <f t="shared" si="70"/>
        <v>4497.2</v>
      </c>
      <c r="K120" s="9">
        <f t="shared" si="70"/>
        <v>4934.8</v>
      </c>
      <c r="L120" s="20">
        <f t="shared" si="70"/>
        <v>4925.9586900000004</v>
      </c>
      <c r="M120" s="64">
        <f t="shared" si="70"/>
        <v>5060.3</v>
      </c>
      <c r="N120" s="20">
        <f t="shared" si="70"/>
        <v>5060.3</v>
      </c>
      <c r="O120" s="20">
        <f t="shared" si="70"/>
        <v>4869.1000000000004</v>
      </c>
      <c r="P120" s="20">
        <f>P125</f>
        <v>4869.1000000000004</v>
      </c>
      <c r="Q120" s="22">
        <f>Q125</f>
        <v>4869.1000000000004</v>
      </c>
      <c r="R120" s="22">
        <f>R125</f>
        <v>4869.1000000000004</v>
      </c>
      <c r="S120" s="22">
        <f>S125</f>
        <v>4869.1000000000004</v>
      </c>
      <c r="T120" s="22">
        <f>T125</f>
        <v>4869.1000000000004</v>
      </c>
    </row>
    <row r="121" spans="1:20" ht="22.5" x14ac:dyDescent="0.25">
      <c r="A121" s="93"/>
      <c r="B121" s="92"/>
      <c r="C121" s="26" t="s">
        <v>21</v>
      </c>
      <c r="D121" s="20">
        <f t="shared" si="58"/>
        <v>0</v>
      </c>
      <c r="E121" s="20">
        <f t="shared" si="70"/>
        <v>0</v>
      </c>
      <c r="F121" s="20">
        <f t="shared" si="70"/>
        <v>0</v>
      </c>
      <c r="G121" s="20">
        <f t="shared" si="70"/>
        <v>0</v>
      </c>
      <c r="H121" s="20">
        <f t="shared" si="70"/>
        <v>0</v>
      </c>
      <c r="I121" s="20">
        <f t="shared" si="70"/>
        <v>0</v>
      </c>
      <c r="J121" s="20">
        <f t="shared" si="70"/>
        <v>0</v>
      </c>
      <c r="K121" s="9">
        <f t="shared" si="70"/>
        <v>0</v>
      </c>
      <c r="L121" s="20">
        <f t="shared" si="70"/>
        <v>0</v>
      </c>
      <c r="M121" s="64">
        <f t="shared" si="70"/>
        <v>0</v>
      </c>
      <c r="N121" s="20">
        <f t="shared" si="70"/>
        <v>0</v>
      </c>
      <c r="O121" s="20">
        <f t="shared" si="70"/>
        <v>0</v>
      </c>
      <c r="P121" s="20">
        <f t="shared" si="70"/>
        <v>0</v>
      </c>
      <c r="Q121" s="20">
        <f t="shared" si="70"/>
        <v>0</v>
      </c>
      <c r="R121" s="20">
        <f t="shared" si="70"/>
        <v>0</v>
      </c>
      <c r="S121" s="20">
        <f t="shared" si="70"/>
        <v>0</v>
      </c>
      <c r="T121" s="20">
        <f t="shared" si="70"/>
        <v>0</v>
      </c>
    </row>
    <row r="122" spans="1:20" ht="18" customHeight="1" x14ac:dyDescent="0.25">
      <c r="A122" s="93" t="s">
        <v>59</v>
      </c>
      <c r="B122" s="92" t="s">
        <v>35</v>
      </c>
      <c r="C122" s="26" t="s">
        <v>18</v>
      </c>
      <c r="D122" s="24">
        <f t="shared" si="58"/>
        <v>47741.058690000005</v>
      </c>
      <c r="E122" s="24">
        <f>SUM(E123:E126)</f>
        <v>3280</v>
      </c>
      <c r="F122" s="24">
        <f t="shared" ref="F122:O122" si="73">SUM(F123:F126)</f>
        <v>3905</v>
      </c>
      <c r="G122" s="24">
        <f t="shared" si="73"/>
        <v>3640.7</v>
      </c>
      <c r="H122" s="24">
        <f t="shared" si="73"/>
        <v>3275.7</v>
      </c>
      <c r="I122" s="24">
        <f t="shared" si="73"/>
        <v>4292</v>
      </c>
      <c r="J122" s="24">
        <f t="shared" si="73"/>
        <v>4497.2</v>
      </c>
      <c r="K122" s="8">
        <f t="shared" si="73"/>
        <v>4934.8</v>
      </c>
      <c r="L122" s="24">
        <f t="shared" si="73"/>
        <v>4925.9586900000004</v>
      </c>
      <c r="M122" s="65">
        <f t="shared" si="73"/>
        <v>5060.3</v>
      </c>
      <c r="N122" s="24">
        <f t="shared" si="73"/>
        <v>5060.3</v>
      </c>
      <c r="O122" s="24">
        <f t="shared" si="73"/>
        <v>4869.1000000000004</v>
      </c>
      <c r="P122" s="24">
        <f>P125</f>
        <v>4869.1000000000004</v>
      </c>
      <c r="Q122" s="25">
        <f>Q125</f>
        <v>4869.1000000000004</v>
      </c>
      <c r="R122" s="25">
        <f>R125</f>
        <v>4869.1000000000004</v>
      </c>
      <c r="S122" s="25">
        <f>S125</f>
        <v>4869.1000000000004</v>
      </c>
      <c r="T122" s="25">
        <f>T125</f>
        <v>4869.1000000000004</v>
      </c>
    </row>
    <row r="123" spans="1:20" ht="22.5" x14ac:dyDescent="0.25">
      <c r="A123" s="93"/>
      <c r="B123" s="92"/>
      <c r="C123" s="26" t="s">
        <v>19</v>
      </c>
      <c r="D123" s="24">
        <f t="shared" si="58"/>
        <v>0</v>
      </c>
      <c r="E123" s="24">
        <f t="shared" ref="E123:E124" si="74">F123+G123+H123+I123+J123+K123+L123+M123+N123+O123+P123</f>
        <v>0</v>
      </c>
      <c r="F123" s="24">
        <f t="shared" ref="F123:F124" si="75">G123+H123+I123+J123+K123+L123+M123+N123+O123+P123+Q123</f>
        <v>0</v>
      </c>
      <c r="G123" s="24">
        <f t="shared" ref="G123:G124" si="76">H123+I123+J123+K123+L123+M123+N123+O123+P123+Q123+R123</f>
        <v>0</v>
      </c>
      <c r="H123" s="24">
        <f t="shared" ref="H123:H124" si="77">I123+J123+K123+L123+M123+N123+O123+P123+Q123+R123+S123</f>
        <v>0</v>
      </c>
      <c r="I123" s="24">
        <f t="shared" ref="I123:I124" si="78">J123+K123+L123+M123+N123+O123+P123+Q123+R123+S123+T123</f>
        <v>0</v>
      </c>
      <c r="J123" s="24">
        <f t="shared" ref="J123:J124" si="79">K123+L123+M123+N123+O123+P123+Q123+R123+S123+T123+U123</f>
        <v>0</v>
      </c>
      <c r="K123" s="24">
        <f t="shared" ref="K123:K124" si="80">L123+M123+N123+O123+P123+Q123+R123+S123+T123+U123+V123</f>
        <v>0</v>
      </c>
      <c r="L123" s="24">
        <f t="shared" ref="L123:L124" si="81">M123+N123+O123+P123+Q123+R123+S123+T123+U123+V123+W123</f>
        <v>0</v>
      </c>
      <c r="M123" s="65">
        <f t="shared" ref="M123:M124" si="82">N123+O123+P123+Q123+R123+S123+T123+U123+V123+W123+X123</f>
        <v>0</v>
      </c>
      <c r="N123" s="24">
        <f t="shared" ref="N123:N124" si="83">O123+P123+Q123+R123+S123+T123+U123+V123+W123+X123+Y123</f>
        <v>0</v>
      </c>
      <c r="O123" s="24">
        <f t="shared" ref="O123:O124" si="84">P123+Q123+R123+S123+T123+U123+V123+W123+X123+Y123+Z123</f>
        <v>0</v>
      </c>
      <c r="P123" s="24">
        <f t="shared" ref="P123:P124" si="85">Q123+R123+S123+T123+U123+V123+W123+X123+Y123+Z123+AA123</f>
        <v>0</v>
      </c>
      <c r="Q123" s="24">
        <f t="shared" ref="Q123:Q124" si="86">R123+S123+T123+U123+V123+W123+X123+Y123+Z123+AA123+AB123</f>
        <v>0</v>
      </c>
      <c r="R123" s="24">
        <f t="shared" ref="R123:R124" si="87">S123+T123+U123+V123+W123+X123+Y123+Z123+AA123+AB123+AC123</f>
        <v>0</v>
      </c>
      <c r="S123" s="24">
        <f t="shared" ref="S123:S124" si="88">T123+U123+V123+W123+X123+Y123+Z123+AA123+AB123+AC123+AD123</f>
        <v>0</v>
      </c>
      <c r="T123" s="24">
        <f t="shared" ref="T123:T124" si="89">U123+V123+W123+X123+Y123+Z123+AA123+AB123+AC123+AD123+AE123</f>
        <v>0</v>
      </c>
    </row>
    <row r="124" spans="1:20" ht="22.5" x14ac:dyDescent="0.25">
      <c r="A124" s="93"/>
      <c r="B124" s="92"/>
      <c r="C124" s="26" t="s">
        <v>20</v>
      </c>
      <c r="D124" s="24">
        <f t="shared" si="58"/>
        <v>0</v>
      </c>
      <c r="E124" s="24">
        <f t="shared" si="74"/>
        <v>0</v>
      </c>
      <c r="F124" s="24">
        <f t="shared" si="75"/>
        <v>0</v>
      </c>
      <c r="G124" s="24">
        <f t="shared" si="76"/>
        <v>0</v>
      </c>
      <c r="H124" s="24">
        <f t="shared" si="77"/>
        <v>0</v>
      </c>
      <c r="I124" s="24">
        <f t="shared" si="78"/>
        <v>0</v>
      </c>
      <c r="J124" s="24">
        <f t="shared" si="79"/>
        <v>0</v>
      </c>
      <c r="K124" s="24">
        <f t="shared" si="80"/>
        <v>0</v>
      </c>
      <c r="L124" s="24">
        <f t="shared" si="81"/>
        <v>0</v>
      </c>
      <c r="M124" s="65">
        <f t="shared" si="82"/>
        <v>0</v>
      </c>
      <c r="N124" s="24">
        <f t="shared" si="83"/>
        <v>0</v>
      </c>
      <c r="O124" s="24">
        <f t="shared" si="84"/>
        <v>0</v>
      </c>
      <c r="P124" s="24">
        <f t="shared" si="85"/>
        <v>0</v>
      </c>
      <c r="Q124" s="24">
        <f t="shared" si="86"/>
        <v>0</v>
      </c>
      <c r="R124" s="24">
        <f t="shared" si="87"/>
        <v>0</v>
      </c>
      <c r="S124" s="24">
        <f t="shared" si="88"/>
        <v>0</v>
      </c>
      <c r="T124" s="24">
        <f t="shared" si="89"/>
        <v>0</v>
      </c>
    </row>
    <row r="125" spans="1:20" ht="22.5" x14ac:dyDescent="0.25">
      <c r="A125" s="93"/>
      <c r="B125" s="92"/>
      <c r="C125" s="26" t="s">
        <v>182</v>
      </c>
      <c r="D125" s="24">
        <f t="shared" si="58"/>
        <v>47741.058690000005</v>
      </c>
      <c r="E125" s="24">
        <v>3280</v>
      </c>
      <c r="F125" s="24">
        <v>3905</v>
      </c>
      <c r="G125" s="24">
        <v>3640.7</v>
      </c>
      <c r="H125" s="24">
        <v>3275.7</v>
      </c>
      <c r="I125" s="24">
        <v>4292</v>
      </c>
      <c r="J125" s="24">
        <v>4497.2</v>
      </c>
      <c r="K125" s="8">
        <v>4934.8</v>
      </c>
      <c r="L125" s="24">
        <v>4925.9586900000004</v>
      </c>
      <c r="M125" s="65">
        <v>5060.3</v>
      </c>
      <c r="N125" s="24">
        <v>5060.3</v>
      </c>
      <c r="O125" s="24">
        <v>4869.1000000000004</v>
      </c>
      <c r="P125" s="24">
        <v>4869.1000000000004</v>
      </c>
      <c r="Q125" s="24">
        <v>4869.1000000000004</v>
      </c>
      <c r="R125" s="24">
        <v>4869.1000000000004</v>
      </c>
      <c r="S125" s="24">
        <v>4869.1000000000004</v>
      </c>
      <c r="T125" s="24">
        <v>4869.1000000000004</v>
      </c>
    </row>
    <row r="126" spans="1:20" ht="22.5" x14ac:dyDescent="0.25">
      <c r="A126" s="93"/>
      <c r="B126" s="92"/>
      <c r="C126" s="26" t="s">
        <v>21</v>
      </c>
      <c r="D126" s="24">
        <f t="shared" si="58"/>
        <v>0</v>
      </c>
      <c r="E126" s="24">
        <f t="shared" ref="E126" si="90">F126+G126+H126+I126+J126+K126+L126+M126+N126+O126+P126</f>
        <v>0</v>
      </c>
      <c r="F126" s="24">
        <f t="shared" ref="F126" si="91">G126+H126+I126+J126+K126+L126+M126+N126+O126+P126+Q126</f>
        <v>0</v>
      </c>
      <c r="G126" s="24">
        <f t="shared" ref="G126" si="92">H126+I126+J126+K126+L126+M126+N126+O126+P126+Q126+R126</f>
        <v>0</v>
      </c>
      <c r="H126" s="24">
        <f t="shared" ref="H126" si="93">I126+J126+K126+L126+M126+N126+O126+P126+Q126+R126+S126</f>
        <v>0</v>
      </c>
      <c r="I126" s="24">
        <f t="shared" ref="I126" si="94">J126+K126+L126+M126+N126+O126+P126+Q126+R126+S126+T126</f>
        <v>0</v>
      </c>
      <c r="J126" s="24">
        <f t="shared" ref="J126" si="95">K126+L126+M126+N126+O126+P126+Q126+R126+S126+T126+U126</f>
        <v>0</v>
      </c>
      <c r="K126" s="24">
        <f t="shared" ref="K126" si="96">L126+M126+N126+O126+P126+Q126+R126+S126+T126+U126+V126</f>
        <v>0</v>
      </c>
      <c r="L126" s="24">
        <f t="shared" ref="L126" si="97">M126+N126+O126+P126+Q126+R126+S126+T126+U126+V126+W126</f>
        <v>0</v>
      </c>
      <c r="M126" s="65">
        <f t="shared" ref="M126" si="98">N126+O126+P126+Q126+R126+S126+T126+U126+V126+W126+X126</f>
        <v>0</v>
      </c>
      <c r="N126" s="24">
        <f t="shared" ref="N126" si="99">O126+P126+Q126+R126+S126+T126+U126+V126+W126+X126+Y126</f>
        <v>0</v>
      </c>
      <c r="O126" s="24">
        <f t="shared" ref="O126" si="100">P126+Q126+R126+S126+T126+U126+V126+W126+X126+Y126+Z126</f>
        <v>0</v>
      </c>
      <c r="P126" s="24">
        <f t="shared" ref="P126" si="101">Q126+R126+S126+T126+U126+V126+W126+X126+Y126+Z126+AA126</f>
        <v>0</v>
      </c>
      <c r="Q126" s="24">
        <f t="shared" ref="Q126" si="102">R126+S126+T126+U126+V126+W126+X126+Y126+Z126+AA126+AB126</f>
        <v>0</v>
      </c>
      <c r="R126" s="24">
        <f t="shared" ref="R126" si="103">S126+T126+U126+V126+W126+X126+Y126+Z126+AA126+AB126+AC126</f>
        <v>0</v>
      </c>
      <c r="S126" s="24">
        <f t="shared" ref="S126" si="104">T126+U126+V126+W126+X126+Y126+Z126+AA126+AB126+AC126+AD126</f>
        <v>0</v>
      </c>
      <c r="T126" s="24">
        <f t="shared" ref="T126" si="105">U126+V126+W126+X126+Y126+Z126+AA126+AB126+AC126+AD126+AE126</f>
        <v>0</v>
      </c>
    </row>
    <row r="127" spans="1:20" ht="21" customHeight="1" x14ac:dyDescent="0.25">
      <c r="A127" s="95">
        <v>5</v>
      </c>
      <c r="B127" s="92" t="s">
        <v>36</v>
      </c>
      <c r="C127" s="26" t="s">
        <v>18</v>
      </c>
      <c r="D127" s="20">
        <f t="shared" ref="D127:J127" si="106">D132+D137+D142+D147++D152+D157+D162+D167</f>
        <v>1032765.7999999999</v>
      </c>
      <c r="E127" s="20">
        <f t="shared" si="106"/>
        <v>6071</v>
      </c>
      <c r="F127" s="20">
        <f t="shared" si="106"/>
        <v>5529</v>
      </c>
      <c r="G127" s="20">
        <f t="shared" si="106"/>
        <v>27648.3</v>
      </c>
      <c r="H127" s="20">
        <f t="shared" si="106"/>
        <v>75636</v>
      </c>
      <c r="I127" s="20">
        <f t="shared" si="106"/>
        <v>101558.5</v>
      </c>
      <c r="J127" s="20">
        <f t="shared" si="106"/>
        <v>138994.50000000003</v>
      </c>
      <c r="K127" s="9">
        <f>K132+K137+K142+K147++K152+K157+K162+K167</f>
        <v>205253</v>
      </c>
      <c r="L127" s="20">
        <f>L132+L137+L142+L147++L152+L157+L162+L167+L172</f>
        <v>120850.663</v>
      </c>
      <c r="M127" s="64">
        <f>M132+M137+M142+M147++M152+M157+M162+M167+M177</f>
        <v>133241.5</v>
      </c>
      <c r="N127" s="20">
        <f>N132+N137+N142+N147++N152+N157+N162+N167+N177</f>
        <v>122961.01999999999</v>
      </c>
      <c r="O127" s="20">
        <f>O132+O137+O142+O147++O152+O157+O162+O167+O177</f>
        <v>104806.5</v>
      </c>
      <c r="P127" s="20">
        <f>P130</f>
        <v>104806.5</v>
      </c>
      <c r="Q127" s="22">
        <f>Q130</f>
        <v>104806.5</v>
      </c>
      <c r="R127" s="22">
        <f>R130</f>
        <v>104806.5</v>
      </c>
      <c r="S127" s="22">
        <f>S130</f>
        <v>104806.5</v>
      </c>
      <c r="T127" s="22">
        <f>T130</f>
        <v>104806.5</v>
      </c>
    </row>
    <row r="128" spans="1:20" ht="22.5" x14ac:dyDescent="0.25">
      <c r="A128" s="95"/>
      <c r="B128" s="92"/>
      <c r="C128" s="26" t="s">
        <v>19</v>
      </c>
      <c r="D128" s="20">
        <f t="shared" si="58"/>
        <v>0</v>
      </c>
      <c r="E128" s="20">
        <f t="shared" ref="E128:T131" si="107">E133+E138+E143+E148++E153+E158+E163</f>
        <v>0</v>
      </c>
      <c r="F128" s="20">
        <f t="shared" si="107"/>
        <v>0</v>
      </c>
      <c r="G128" s="20">
        <f t="shared" si="107"/>
        <v>0</v>
      </c>
      <c r="H128" s="20">
        <f t="shared" si="107"/>
        <v>0</v>
      </c>
      <c r="I128" s="20">
        <f t="shared" si="107"/>
        <v>0</v>
      </c>
      <c r="J128" s="20">
        <f t="shared" si="107"/>
        <v>0</v>
      </c>
      <c r="K128" s="9">
        <f t="shared" si="107"/>
        <v>0</v>
      </c>
      <c r="L128" s="20">
        <f t="shared" si="107"/>
        <v>0</v>
      </c>
      <c r="M128" s="64">
        <f t="shared" si="107"/>
        <v>0</v>
      </c>
      <c r="N128" s="20">
        <f t="shared" si="107"/>
        <v>0</v>
      </c>
      <c r="O128" s="20">
        <f t="shared" si="107"/>
        <v>0</v>
      </c>
      <c r="P128" s="20">
        <f t="shared" ref="P128:T128" si="108">P133+P138+P143+P148++P153+P158+P163</f>
        <v>0</v>
      </c>
      <c r="Q128" s="20">
        <f t="shared" si="108"/>
        <v>0</v>
      </c>
      <c r="R128" s="20">
        <f t="shared" si="108"/>
        <v>0</v>
      </c>
      <c r="S128" s="20">
        <f t="shared" si="108"/>
        <v>0</v>
      </c>
      <c r="T128" s="20">
        <f t="shared" si="108"/>
        <v>0</v>
      </c>
    </row>
    <row r="129" spans="1:20" ht="22.5" x14ac:dyDescent="0.25">
      <c r="A129" s="95"/>
      <c r="B129" s="92"/>
      <c r="C129" s="26" t="s">
        <v>20</v>
      </c>
      <c r="D129" s="20">
        <f t="shared" si="58"/>
        <v>99354.9</v>
      </c>
      <c r="E129" s="20">
        <f t="shared" si="107"/>
        <v>0</v>
      </c>
      <c r="F129" s="20">
        <f t="shared" si="107"/>
        <v>0</v>
      </c>
      <c r="G129" s="20">
        <f t="shared" si="107"/>
        <v>0</v>
      </c>
      <c r="H129" s="20">
        <f t="shared" si="107"/>
        <v>0</v>
      </c>
      <c r="I129" s="20">
        <f t="shared" si="107"/>
        <v>25330</v>
      </c>
      <c r="J129" s="20">
        <f t="shared" si="107"/>
        <v>50928.9</v>
      </c>
      <c r="K129" s="9">
        <f t="shared" si="107"/>
        <v>23096</v>
      </c>
      <c r="L129" s="20">
        <f t="shared" si="107"/>
        <v>0</v>
      </c>
      <c r="M129" s="64">
        <f t="shared" si="107"/>
        <v>0</v>
      </c>
      <c r="N129" s="20">
        <f t="shared" si="107"/>
        <v>0</v>
      </c>
      <c r="O129" s="20">
        <f t="shared" si="107"/>
        <v>0</v>
      </c>
      <c r="P129" s="20">
        <f t="shared" ref="P129:T129" si="109">P134+P139+P144+P149++P154+P159+P164</f>
        <v>0</v>
      </c>
      <c r="Q129" s="20">
        <f t="shared" si="109"/>
        <v>0</v>
      </c>
      <c r="R129" s="20">
        <f t="shared" si="109"/>
        <v>0</v>
      </c>
      <c r="S129" s="20">
        <f t="shared" si="109"/>
        <v>0</v>
      </c>
      <c r="T129" s="20">
        <f t="shared" si="109"/>
        <v>0</v>
      </c>
    </row>
    <row r="130" spans="1:20" ht="22.5" x14ac:dyDescent="0.25">
      <c r="A130" s="95"/>
      <c r="B130" s="92"/>
      <c r="C130" s="26" t="s">
        <v>182</v>
      </c>
      <c r="D130" s="20">
        <f>E130+F130+G130+H130+I130+J130+K130+L130+M130+N130+O130</f>
        <v>944478.79704999994</v>
      </c>
      <c r="E130" s="20">
        <f t="shared" ref="E130:J130" si="110">E135+E140+E145+E150++E155+E160+E165+E170</f>
        <v>6071</v>
      </c>
      <c r="F130" s="20">
        <f t="shared" si="110"/>
        <v>5529</v>
      </c>
      <c r="G130" s="20">
        <f t="shared" si="110"/>
        <v>27648.3</v>
      </c>
      <c r="H130" s="20">
        <f t="shared" si="110"/>
        <v>75636</v>
      </c>
      <c r="I130" s="20">
        <f t="shared" si="110"/>
        <v>76228.5</v>
      </c>
      <c r="J130" s="20">
        <f t="shared" si="110"/>
        <v>88065.600000000006</v>
      </c>
      <c r="K130" s="9">
        <f>K135+K140+K145+K150++K155+K160+K165+K170</f>
        <v>182157</v>
      </c>
      <c r="L130" s="20">
        <f>L135+L140+L145+L150++L155+L160+L165+L170+L175</f>
        <v>120850.67705</v>
      </c>
      <c r="M130" s="64">
        <f>M135+M140+M145+M150+M155+M160+M165+M170+M175+M180</f>
        <v>134525.19999999998</v>
      </c>
      <c r="N130" s="20">
        <f>N135+N140+N145+N150+N155+N160+N165+N170+N175+N180</f>
        <v>122961.01999999999</v>
      </c>
      <c r="O130" s="20">
        <f>O135+O140+O145+O150++O155+O160+O165+O180</f>
        <v>104806.5</v>
      </c>
      <c r="P130" s="20">
        <f>P135+P140+P145+P150+P155+P160+P165+P180</f>
        <v>104806.5</v>
      </c>
      <c r="Q130" s="22">
        <f>Q135+Q140+Q145+Q150++Q155+Q160+Q165+Q180</f>
        <v>104806.5</v>
      </c>
      <c r="R130" s="22">
        <f>R135+R140+R145+R150+R155+R160+R165+R180</f>
        <v>104806.5</v>
      </c>
      <c r="S130" s="22">
        <f>S135+S140+S145+S150++S155+S160+S165+S180</f>
        <v>104806.5</v>
      </c>
      <c r="T130" s="22">
        <f>T135+T140+T145+T150+T155+T160+T165+T180</f>
        <v>104806.5</v>
      </c>
    </row>
    <row r="131" spans="1:20" ht="22.5" x14ac:dyDescent="0.25">
      <c r="A131" s="95"/>
      <c r="B131" s="92"/>
      <c r="C131" s="26" t="s">
        <v>21</v>
      </c>
      <c r="D131" s="20">
        <f t="shared" si="58"/>
        <v>0</v>
      </c>
      <c r="E131" s="20">
        <f t="shared" si="107"/>
        <v>0</v>
      </c>
      <c r="F131" s="20">
        <f t="shared" si="107"/>
        <v>0</v>
      </c>
      <c r="G131" s="20">
        <f t="shared" si="107"/>
        <v>0</v>
      </c>
      <c r="H131" s="20">
        <f t="shared" si="107"/>
        <v>0</v>
      </c>
      <c r="I131" s="20">
        <f t="shared" si="107"/>
        <v>0</v>
      </c>
      <c r="J131" s="20">
        <f t="shared" si="107"/>
        <v>0</v>
      </c>
      <c r="K131" s="9">
        <f t="shared" si="107"/>
        <v>0</v>
      </c>
      <c r="L131" s="20">
        <f t="shared" si="107"/>
        <v>0</v>
      </c>
      <c r="M131" s="64">
        <f t="shared" si="107"/>
        <v>0</v>
      </c>
      <c r="N131" s="20">
        <f t="shared" si="107"/>
        <v>0</v>
      </c>
      <c r="O131" s="20">
        <f t="shared" si="107"/>
        <v>0</v>
      </c>
      <c r="P131" s="20">
        <f t="shared" si="107"/>
        <v>0</v>
      </c>
      <c r="Q131" s="20">
        <f t="shared" si="107"/>
        <v>0</v>
      </c>
      <c r="R131" s="20">
        <f t="shared" si="107"/>
        <v>0</v>
      </c>
      <c r="S131" s="20">
        <f t="shared" si="107"/>
        <v>0</v>
      </c>
      <c r="T131" s="20">
        <f t="shared" si="107"/>
        <v>0</v>
      </c>
    </row>
    <row r="132" spans="1:20" ht="20.25" customHeight="1" x14ac:dyDescent="0.25">
      <c r="A132" s="95" t="s">
        <v>60</v>
      </c>
      <c r="B132" s="92" t="s">
        <v>37</v>
      </c>
      <c r="C132" s="26" t="s">
        <v>18</v>
      </c>
      <c r="D132" s="24">
        <f t="shared" si="58"/>
        <v>862181.4</v>
      </c>
      <c r="E132" s="24">
        <f>SUM(E133:E136)</f>
        <v>6071</v>
      </c>
      <c r="F132" s="24">
        <f t="shared" ref="F132:N132" si="111">SUM(F133:F136)</f>
        <v>5529</v>
      </c>
      <c r="G132" s="24">
        <f t="shared" si="111"/>
        <v>27648.3</v>
      </c>
      <c r="H132" s="24">
        <f t="shared" si="111"/>
        <v>75636</v>
      </c>
      <c r="I132" s="24">
        <f t="shared" si="111"/>
        <v>73707.3</v>
      </c>
      <c r="J132" s="24">
        <f t="shared" si="111"/>
        <v>80688.3</v>
      </c>
      <c r="K132" s="8">
        <f t="shared" si="111"/>
        <v>120826</v>
      </c>
      <c r="L132" s="24">
        <v>119104.7</v>
      </c>
      <c r="M132" s="65">
        <f t="shared" si="111"/>
        <v>128720.4</v>
      </c>
      <c r="N132" s="24">
        <f t="shared" si="111"/>
        <v>120443.9</v>
      </c>
      <c r="O132" s="24">
        <f t="shared" ref="O132:T132" si="112">SUM(O133:O136)</f>
        <v>103806.5</v>
      </c>
      <c r="P132" s="24">
        <f t="shared" si="112"/>
        <v>103806.5</v>
      </c>
      <c r="Q132" s="25">
        <f t="shared" si="112"/>
        <v>103806.5</v>
      </c>
      <c r="R132" s="25">
        <f t="shared" si="112"/>
        <v>103806.5</v>
      </c>
      <c r="S132" s="25">
        <f t="shared" si="112"/>
        <v>103806.5</v>
      </c>
      <c r="T132" s="25">
        <f t="shared" si="112"/>
        <v>103806.5</v>
      </c>
    </row>
    <row r="133" spans="1:20" ht="22.5" x14ac:dyDescent="0.25">
      <c r="A133" s="95"/>
      <c r="B133" s="92"/>
      <c r="C133" s="26" t="s">
        <v>19</v>
      </c>
      <c r="D133" s="24">
        <f t="shared" si="58"/>
        <v>0</v>
      </c>
      <c r="E133" s="24">
        <f t="shared" ref="E133:E134" si="113">F133+G133+H133+I133+J133+K133+L133+M133+N133+O133+P133</f>
        <v>0</v>
      </c>
      <c r="F133" s="24">
        <f t="shared" ref="F133:F134" si="114">G133+H133+I133+J133+K133+L133+M133+N133+O133+P133+Q133</f>
        <v>0</v>
      </c>
      <c r="G133" s="24">
        <f t="shared" ref="G133:G134" si="115">H133+I133+J133+K133+L133+M133+N133+O133+P133+Q133+R133</f>
        <v>0</v>
      </c>
      <c r="H133" s="24">
        <f t="shared" ref="H133:H134" si="116">I133+J133+K133+L133+M133+N133+O133+P133+Q133+R133+S133</f>
        <v>0</v>
      </c>
      <c r="I133" s="24">
        <f t="shared" ref="I133:I134" si="117">J133+K133+L133+M133+N133+O133+P133+Q133+R133+S133+T133</f>
        <v>0</v>
      </c>
      <c r="J133" s="24">
        <f t="shared" ref="J133:J134" si="118">K133+L133+M133+N133+O133+P133+Q133+R133+S133+T133+U133</f>
        <v>0</v>
      </c>
      <c r="K133" s="24">
        <f t="shared" ref="K133:K134" si="119">L133+M133+N133+O133+P133+Q133+R133+S133+T133+U133+V133</f>
        <v>0</v>
      </c>
      <c r="L133" s="24">
        <f t="shared" ref="L133:L134" si="120">M133+N133+O133+P133+Q133+R133+S133+T133+U133+V133+W133</f>
        <v>0</v>
      </c>
      <c r="M133" s="65">
        <f t="shared" ref="M133:M134" si="121">N133+O133+P133+Q133+R133+S133+T133+U133+V133+W133+X133</f>
        <v>0</v>
      </c>
      <c r="N133" s="24">
        <f t="shared" ref="N133:N134" si="122">O133+P133+Q133+R133+S133+T133+U133+V133+W133+X133+Y133</f>
        <v>0</v>
      </c>
      <c r="O133" s="24">
        <f t="shared" ref="O133:O134" si="123">P133+Q133+R133+S133+T133+U133+V133+W133+X133+Y133+Z133</f>
        <v>0</v>
      </c>
      <c r="P133" s="24">
        <f t="shared" ref="P133:P134" si="124">Q133+R133+S133+T133+U133+V133+W133+X133+Y133+Z133+AA133</f>
        <v>0</v>
      </c>
      <c r="Q133" s="24">
        <f t="shared" ref="Q133:Q134" si="125">R133+S133+T133+U133+V133+W133+X133+Y133+Z133+AA133+AB133</f>
        <v>0</v>
      </c>
      <c r="R133" s="24">
        <f t="shared" ref="R133:R134" si="126">S133+T133+U133+V133+W133+X133+Y133+Z133+AA133+AB133+AC133</f>
        <v>0</v>
      </c>
      <c r="S133" s="24">
        <f t="shared" ref="S133:S134" si="127">T133+U133+V133+W133+X133+Y133+Z133+AA133+AB133+AC133+AD133</f>
        <v>0</v>
      </c>
      <c r="T133" s="24">
        <f t="shared" ref="T133:T134" si="128">U133+V133+W133+X133+Y133+Z133+AA133+AB133+AC133+AD133+AE133</f>
        <v>0</v>
      </c>
    </row>
    <row r="134" spans="1:20" ht="22.5" x14ac:dyDescent="0.25">
      <c r="A134" s="95"/>
      <c r="B134" s="92"/>
      <c r="C134" s="26" t="s">
        <v>20</v>
      </c>
      <c r="D134" s="24">
        <f t="shared" si="58"/>
        <v>0</v>
      </c>
      <c r="E134" s="24">
        <f t="shared" si="113"/>
        <v>0</v>
      </c>
      <c r="F134" s="24">
        <f t="shared" si="114"/>
        <v>0</v>
      </c>
      <c r="G134" s="24">
        <f t="shared" si="115"/>
        <v>0</v>
      </c>
      <c r="H134" s="24">
        <f t="shared" si="116"/>
        <v>0</v>
      </c>
      <c r="I134" s="24">
        <f t="shared" si="117"/>
        <v>0</v>
      </c>
      <c r="J134" s="24">
        <f t="shared" si="118"/>
        <v>0</v>
      </c>
      <c r="K134" s="24">
        <f t="shared" si="119"/>
        <v>0</v>
      </c>
      <c r="L134" s="24">
        <f t="shared" si="120"/>
        <v>0</v>
      </c>
      <c r="M134" s="65">
        <f t="shared" si="121"/>
        <v>0</v>
      </c>
      <c r="N134" s="24">
        <f t="shared" si="122"/>
        <v>0</v>
      </c>
      <c r="O134" s="24">
        <f t="shared" si="123"/>
        <v>0</v>
      </c>
      <c r="P134" s="24">
        <f t="shared" si="124"/>
        <v>0</v>
      </c>
      <c r="Q134" s="24">
        <f t="shared" si="125"/>
        <v>0</v>
      </c>
      <c r="R134" s="24">
        <f t="shared" si="126"/>
        <v>0</v>
      </c>
      <c r="S134" s="24">
        <f t="shared" si="127"/>
        <v>0</v>
      </c>
      <c r="T134" s="24">
        <f t="shared" si="128"/>
        <v>0</v>
      </c>
    </row>
    <row r="135" spans="1:20" ht="22.5" x14ac:dyDescent="0.25">
      <c r="A135" s="95"/>
      <c r="B135" s="92"/>
      <c r="C135" s="26" t="s">
        <v>182</v>
      </c>
      <c r="D135" s="24">
        <f t="shared" si="58"/>
        <v>862181.41405000002</v>
      </c>
      <c r="E135" s="24">
        <v>6071</v>
      </c>
      <c r="F135" s="24">
        <v>5529</v>
      </c>
      <c r="G135" s="24">
        <v>27648.3</v>
      </c>
      <c r="H135" s="24">
        <v>75636</v>
      </c>
      <c r="I135" s="24">
        <v>73707.3</v>
      </c>
      <c r="J135" s="24">
        <v>80688.3</v>
      </c>
      <c r="K135" s="8">
        <v>120826</v>
      </c>
      <c r="L135" s="24">
        <v>119104.71405</v>
      </c>
      <c r="M135" s="65">
        <v>128720.4</v>
      </c>
      <c r="N135" s="24">
        <v>120443.9</v>
      </c>
      <c r="O135" s="24">
        <v>103806.5</v>
      </c>
      <c r="P135" s="24">
        <v>103806.5</v>
      </c>
      <c r="Q135" s="24">
        <v>103806.5</v>
      </c>
      <c r="R135" s="24">
        <v>103806.5</v>
      </c>
      <c r="S135" s="24">
        <v>103806.5</v>
      </c>
      <c r="T135" s="24">
        <v>103806.5</v>
      </c>
    </row>
    <row r="136" spans="1:20" ht="22.5" x14ac:dyDescent="0.25">
      <c r="A136" s="95"/>
      <c r="B136" s="92"/>
      <c r="C136" s="26" t="s">
        <v>21</v>
      </c>
      <c r="D136" s="24">
        <f t="shared" si="58"/>
        <v>0</v>
      </c>
      <c r="E136" s="24">
        <f t="shared" ref="E136" si="129">F136+G136+H136+I136+J136+K136+L136+M136+N136+O136+P136</f>
        <v>0</v>
      </c>
      <c r="F136" s="24">
        <f t="shared" ref="F136" si="130">G136+H136+I136+J136+K136+L136+M136+N136+O136+P136+Q136</f>
        <v>0</v>
      </c>
      <c r="G136" s="24">
        <f t="shared" ref="G136" si="131">H136+I136+J136+K136+L136+M136+N136+O136+P136+Q136+R136</f>
        <v>0</v>
      </c>
      <c r="H136" s="24">
        <f t="shared" ref="H136" si="132">I136+J136+K136+L136+M136+N136+O136+P136+Q136+R136+S136</f>
        <v>0</v>
      </c>
      <c r="I136" s="24">
        <f t="shared" ref="I136" si="133">J136+K136+L136+M136+N136+O136+P136+Q136+R136+S136+T136</f>
        <v>0</v>
      </c>
      <c r="J136" s="24">
        <f t="shared" ref="J136" si="134">K136+L136+M136+N136+O136+P136+Q136+R136+S136+T136+U136</f>
        <v>0</v>
      </c>
      <c r="K136" s="24">
        <f t="shared" ref="K136" si="135">L136+M136+N136+O136+P136+Q136+R136+S136+T136+U136+V136</f>
        <v>0</v>
      </c>
      <c r="L136" s="24">
        <f t="shared" ref="L136" si="136">M136+N136+O136+P136+Q136+R136+S136+T136+U136+V136+W136</f>
        <v>0</v>
      </c>
      <c r="M136" s="65">
        <f t="shared" ref="M136" si="137">N136+O136+P136+Q136+R136+S136+T136+U136+V136+W136+X136</f>
        <v>0</v>
      </c>
      <c r="N136" s="24">
        <f t="shared" ref="N136" si="138">O136+P136+Q136+R136+S136+T136+U136+V136+W136+X136+Y136</f>
        <v>0</v>
      </c>
      <c r="O136" s="24">
        <f t="shared" ref="O136" si="139">P136+Q136+R136+S136+T136+U136+V136+W136+X136+Y136+Z136</f>
        <v>0</v>
      </c>
      <c r="P136" s="24">
        <f t="shared" ref="P136" si="140">Q136+R136+S136+T136+U136+V136+W136+X136+Y136+Z136+AA136</f>
        <v>0</v>
      </c>
      <c r="Q136" s="24">
        <f t="shared" ref="Q136" si="141">R136+S136+T136+U136+V136+W136+X136+Y136+Z136+AA136+AB136</f>
        <v>0</v>
      </c>
      <c r="R136" s="24">
        <f t="shared" ref="R136" si="142">S136+T136+U136+V136+W136+X136+Y136+Z136+AA136+AB136+AC136</f>
        <v>0</v>
      </c>
      <c r="S136" s="24">
        <f t="shared" ref="S136" si="143">T136+U136+V136+W136+X136+Y136+Z136+AA136+AB136+AC136+AD136</f>
        <v>0</v>
      </c>
      <c r="T136" s="24">
        <f t="shared" ref="T136" si="144">U136+V136+W136+X136+Y136+Z136+AA136+AB136+AC136+AD136+AE136</f>
        <v>0</v>
      </c>
    </row>
    <row r="137" spans="1:20" ht="18.75" customHeight="1" x14ac:dyDescent="0.25">
      <c r="A137" s="95" t="s">
        <v>61</v>
      </c>
      <c r="B137" s="92" t="s">
        <v>38</v>
      </c>
      <c r="C137" s="26" t="s">
        <v>18</v>
      </c>
      <c r="D137" s="24">
        <f t="shared" si="58"/>
        <v>114916.6</v>
      </c>
      <c r="E137" s="24">
        <f>SUM(E138:E141)</f>
        <v>0</v>
      </c>
      <c r="F137" s="24">
        <f t="shared" ref="F137:O137" si="145">SUM(F138:F141)</f>
        <v>0</v>
      </c>
      <c r="G137" s="24">
        <f t="shared" si="145"/>
        <v>0</v>
      </c>
      <c r="H137" s="24">
        <f t="shared" si="145"/>
        <v>0</v>
      </c>
      <c r="I137" s="24">
        <f t="shared" si="145"/>
        <v>26663.200000000001</v>
      </c>
      <c r="J137" s="24">
        <f t="shared" si="145"/>
        <v>53609.4</v>
      </c>
      <c r="K137" s="8">
        <f t="shared" si="145"/>
        <v>34644</v>
      </c>
      <c r="L137" s="24">
        <f t="shared" si="145"/>
        <v>0</v>
      </c>
      <c r="M137" s="65">
        <f t="shared" si="145"/>
        <v>0</v>
      </c>
      <c r="N137" s="24">
        <f t="shared" si="145"/>
        <v>0</v>
      </c>
      <c r="O137" s="24">
        <f t="shared" si="145"/>
        <v>0</v>
      </c>
      <c r="P137" s="24">
        <v>0</v>
      </c>
      <c r="Q137" s="25">
        <v>0</v>
      </c>
      <c r="R137" s="25">
        <v>0</v>
      </c>
      <c r="S137" s="25">
        <v>0</v>
      </c>
      <c r="T137" s="25">
        <v>0</v>
      </c>
    </row>
    <row r="138" spans="1:20" ht="22.5" x14ac:dyDescent="0.25">
      <c r="A138" s="95"/>
      <c r="B138" s="92"/>
      <c r="C138" s="26" t="s">
        <v>19</v>
      </c>
      <c r="D138" s="24">
        <f t="shared" si="58"/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0</v>
      </c>
      <c r="K138" s="24">
        <v>0</v>
      </c>
      <c r="L138" s="24">
        <v>0</v>
      </c>
      <c r="M138" s="65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</row>
    <row r="139" spans="1:20" ht="22.5" x14ac:dyDescent="0.25">
      <c r="A139" s="95"/>
      <c r="B139" s="92"/>
      <c r="C139" s="26" t="s">
        <v>20</v>
      </c>
      <c r="D139" s="24">
        <f t="shared" si="58"/>
        <v>99354.9</v>
      </c>
      <c r="E139" s="8">
        <f t="shared" ref="E139:H139" si="146">SUM(E140:E143)</f>
        <v>0</v>
      </c>
      <c r="F139" s="8">
        <f t="shared" si="146"/>
        <v>0</v>
      </c>
      <c r="G139" s="8">
        <f t="shared" si="146"/>
        <v>0</v>
      </c>
      <c r="H139" s="8">
        <f t="shared" si="146"/>
        <v>0</v>
      </c>
      <c r="I139" s="24">
        <v>25330</v>
      </c>
      <c r="J139" s="24">
        <v>50928.9</v>
      </c>
      <c r="K139" s="8">
        <f t="shared" ref="K139:T139" si="147">SUM(K140:K143)</f>
        <v>23096</v>
      </c>
      <c r="L139" s="24">
        <f t="shared" si="147"/>
        <v>0</v>
      </c>
      <c r="M139" s="65">
        <f t="shared" si="147"/>
        <v>0</v>
      </c>
      <c r="N139" s="24">
        <f t="shared" si="147"/>
        <v>0</v>
      </c>
      <c r="O139" s="24">
        <f t="shared" si="147"/>
        <v>0</v>
      </c>
      <c r="P139" s="8">
        <f t="shared" si="147"/>
        <v>0</v>
      </c>
      <c r="Q139" s="8">
        <f t="shared" si="147"/>
        <v>0</v>
      </c>
      <c r="R139" s="24">
        <f t="shared" si="147"/>
        <v>0</v>
      </c>
      <c r="S139" s="24">
        <f t="shared" si="147"/>
        <v>0</v>
      </c>
      <c r="T139" s="24">
        <f t="shared" si="147"/>
        <v>0</v>
      </c>
    </row>
    <row r="140" spans="1:20" ht="22.5" x14ac:dyDescent="0.25">
      <c r="A140" s="95"/>
      <c r="B140" s="92"/>
      <c r="C140" s="26" t="s">
        <v>182</v>
      </c>
      <c r="D140" s="24">
        <f t="shared" si="58"/>
        <v>15561.7</v>
      </c>
      <c r="E140" s="8">
        <f t="shared" ref="E140:H140" si="148">SUM(E141:E144)</f>
        <v>0</v>
      </c>
      <c r="F140" s="8">
        <f t="shared" si="148"/>
        <v>0</v>
      </c>
      <c r="G140" s="8">
        <f t="shared" si="148"/>
        <v>0</v>
      </c>
      <c r="H140" s="8">
        <f t="shared" si="148"/>
        <v>0</v>
      </c>
      <c r="I140" s="24">
        <v>1333.2</v>
      </c>
      <c r="J140" s="24">
        <v>2680.5</v>
      </c>
      <c r="K140" s="8">
        <f t="shared" ref="K140:T140" si="149">SUM(K141:K144)</f>
        <v>11548</v>
      </c>
      <c r="L140" s="24">
        <f t="shared" si="149"/>
        <v>0</v>
      </c>
      <c r="M140" s="65">
        <f t="shared" si="149"/>
        <v>0</v>
      </c>
      <c r="N140" s="24">
        <f t="shared" si="149"/>
        <v>0</v>
      </c>
      <c r="O140" s="24">
        <f t="shared" si="149"/>
        <v>0</v>
      </c>
      <c r="P140" s="8">
        <f t="shared" si="149"/>
        <v>0</v>
      </c>
      <c r="Q140" s="8">
        <f t="shared" si="149"/>
        <v>0</v>
      </c>
      <c r="R140" s="24">
        <f t="shared" si="149"/>
        <v>0</v>
      </c>
      <c r="S140" s="24">
        <f t="shared" si="149"/>
        <v>0</v>
      </c>
      <c r="T140" s="24">
        <f t="shared" si="149"/>
        <v>0</v>
      </c>
    </row>
    <row r="141" spans="1:20" ht="22.5" x14ac:dyDescent="0.25">
      <c r="A141" s="95"/>
      <c r="B141" s="92"/>
      <c r="C141" s="26" t="s">
        <v>21</v>
      </c>
      <c r="D141" s="24">
        <f t="shared" si="58"/>
        <v>0</v>
      </c>
      <c r="E141" s="24">
        <v>0</v>
      </c>
      <c r="F141" s="24">
        <v>0</v>
      </c>
      <c r="G141" s="24">
        <v>0</v>
      </c>
      <c r="H141" s="24">
        <v>0</v>
      </c>
      <c r="I141" s="24">
        <v>0</v>
      </c>
      <c r="J141" s="24">
        <v>0</v>
      </c>
      <c r="K141" s="24">
        <v>0</v>
      </c>
      <c r="L141" s="24">
        <v>0</v>
      </c>
      <c r="M141" s="65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</row>
    <row r="142" spans="1:20" x14ac:dyDescent="0.25">
      <c r="A142" s="95" t="s">
        <v>62</v>
      </c>
      <c r="B142" s="92" t="s">
        <v>39</v>
      </c>
      <c r="C142" s="26" t="s">
        <v>18</v>
      </c>
      <c r="D142" s="24">
        <f t="shared" si="58"/>
        <v>15377.6</v>
      </c>
      <c r="E142" s="24">
        <f>SUM(E143:E146)</f>
        <v>0</v>
      </c>
      <c r="F142" s="24">
        <f t="shared" ref="F142:O142" si="150">SUM(F143:F146)</f>
        <v>0</v>
      </c>
      <c r="G142" s="24">
        <f t="shared" si="150"/>
        <v>0</v>
      </c>
      <c r="H142" s="24">
        <f t="shared" si="150"/>
        <v>0</v>
      </c>
      <c r="I142" s="24">
        <f t="shared" si="150"/>
        <v>1188</v>
      </c>
      <c r="J142" s="24">
        <f t="shared" si="150"/>
        <v>2641.6</v>
      </c>
      <c r="K142" s="8">
        <f t="shared" si="150"/>
        <v>11548</v>
      </c>
      <c r="L142" s="24">
        <f t="shared" si="150"/>
        <v>0</v>
      </c>
      <c r="M142" s="65">
        <f t="shared" si="150"/>
        <v>0</v>
      </c>
      <c r="N142" s="24">
        <f t="shared" si="150"/>
        <v>0</v>
      </c>
      <c r="O142" s="24">
        <f t="shared" si="150"/>
        <v>0</v>
      </c>
      <c r="P142" s="24">
        <v>0</v>
      </c>
      <c r="Q142" s="25">
        <v>0</v>
      </c>
      <c r="R142" s="25">
        <v>0</v>
      </c>
      <c r="S142" s="25">
        <v>0</v>
      </c>
      <c r="T142" s="25">
        <v>0</v>
      </c>
    </row>
    <row r="143" spans="1:20" ht="22.5" x14ac:dyDescent="0.25">
      <c r="A143" s="95"/>
      <c r="B143" s="92"/>
      <c r="C143" s="26" t="s">
        <v>19</v>
      </c>
      <c r="D143" s="24">
        <f t="shared" si="58"/>
        <v>0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65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</row>
    <row r="144" spans="1:20" ht="22.5" x14ac:dyDescent="0.25">
      <c r="A144" s="95"/>
      <c r="B144" s="92"/>
      <c r="C144" s="26" t="s">
        <v>20</v>
      </c>
      <c r="D144" s="24">
        <f t="shared" si="58"/>
        <v>0</v>
      </c>
      <c r="E144" s="24">
        <v>0</v>
      </c>
      <c r="F144" s="24">
        <v>0</v>
      </c>
      <c r="G144" s="24">
        <v>0</v>
      </c>
      <c r="H144" s="24">
        <v>0</v>
      </c>
      <c r="I144" s="24">
        <v>0</v>
      </c>
      <c r="J144" s="24">
        <v>0</v>
      </c>
      <c r="K144" s="24">
        <v>0</v>
      </c>
      <c r="L144" s="24">
        <v>0</v>
      </c>
      <c r="M144" s="65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</row>
    <row r="145" spans="1:20" ht="22.5" x14ac:dyDescent="0.25">
      <c r="A145" s="95"/>
      <c r="B145" s="92"/>
      <c r="C145" s="26" t="s">
        <v>182</v>
      </c>
      <c r="D145" s="24">
        <f t="shared" si="58"/>
        <v>15377.6</v>
      </c>
      <c r="E145" s="8">
        <f t="shared" ref="E145:H145" si="151">SUM(E146:E149)</f>
        <v>0</v>
      </c>
      <c r="F145" s="8">
        <f t="shared" si="151"/>
        <v>0</v>
      </c>
      <c r="G145" s="8">
        <f t="shared" si="151"/>
        <v>0</v>
      </c>
      <c r="H145" s="8">
        <f t="shared" si="151"/>
        <v>0</v>
      </c>
      <c r="I145" s="24">
        <v>1188</v>
      </c>
      <c r="J145" s="24">
        <v>2641.6</v>
      </c>
      <c r="K145" s="8">
        <f t="shared" ref="K145:T145" si="152">SUM(K146:K149)</f>
        <v>11548</v>
      </c>
      <c r="L145" s="24">
        <f t="shared" si="152"/>
        <v>0</v>
      </c>
      <c r="M145" s="65">
        <f t="shared" si="152"/>
        <v>0</v>
      </c>
      <c r="N145" s="8">
        <f t="shared" si="152"/>
        <v>0</v>
      </c>
      <c r="O145" s="8">
        <f t="shared" si="152"/>
        <v>0</v>
      </c>
      <c r="P145" s="8">
        <f t="shared" si="152"/>
        <v>0</v>
      </c>
      <c r="Q145" s="8">
        <f t="shared" si="152"/>
        <v>0</v>
      </c>
      <c r="R145" s="8">
        <f t="shared" si="152"/>
        <v>0</v>
      </c>
      <c r="S145" s="8">
        <f t="shared" si="152"/>
        <v>0</v>
      </c>
      <c r="T145" s="8">
        <f t="shared" si="152"/>
        <v>0</v>
      </c>
    </row>
    <row r="146" spans="1:20" ht="22.5" x14ac:dyDescent="0.25">
      <c r="A146" s="95"/>
      <c r="B146" s="92"/>
      <c r="C146" s="26" t="s">
        <v>21</v>
      </c>
      <c r="D146" s="24">
        <f t="shared" si="58"/>
        <v>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  <c r="M146" s="65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</row>
    <row r="147" spans="1:20" ht="15" customHeight="1" x14ac:dyDescent="0.25">
      <c r="A147" s="95" t="s">
        <v>78</v>
      </c>
      <c r="B147" s="92" t="s">
        <v>79</v>
      </c>
      <c r="C147" s="26" t="s">
        <v>18</v>
      </c>
      <c r="D147" s="24">
        <f t="shared" ref="D147:D156" si="153">E147+F147+G147+H147+I147+J147+K147+L147+M147+N147+O147</f>
        <v>12694.7</v>
      </c>
      <c r="E147" s="24">
        <f>SUM(E148:E151)</f>
        <v>0</v>
      </c>
      <c r="F147" s="24">
        <f t="shared" ref="F147:O147" si="154">SUM(F148:F151)</f>
        <v>0</v>
      </c>
      <c r="G147" s="24">
        <f t="shared" si="154"/>
        <v>0</v>
      </c>
      <c r="H147" s="24">
        <f t="shared" si="154"/>
        <v>0</v>
      </c>
      <c r="I147" s="24">
        <f t="shared" si="154"/>
        <v>0</v>
      </c>
      <c r="J147" s="24">
        <f t="shared" si="154"/>
        <v>1146.7</v>
      </c>
      <c r="K147" s="8">
        <f t="shared" si="154"/>
        <v>11548</v>
      </c>
      <c r="L147" s="24">
        <f t="shared" si="154"/>
        <v>0</v>
      </c>
      <c r="M147" s="65">
        <f t="shared" si="154"/>
        <v>0</v>
      </c>
      <c r="N147" s="24">
        <f t="shared" si="154"/>
        <v>0</v>
      </c>
      <c r="O147" s="24">
        <f t="shared" si="154"/>
        <v>0</v>
      </c>
      <c r="P147" s="24">
        <v>0</v>
      </c>
      <c r="Q147" s="25">
        <v>0</v>
      </c>
      <c r="R147" s="25">
        <v>0</v>
      </c>
      <c r="S147" s="25">
        <v>0</v>
      </c>
      <c r="T147" s="25">
        <v>0</v>
      </c>
    </row>
    <row r="148" spans="1:20" ht="22.5" x14ac:dyDescent="0.25">
      <c r="A148" s="95"/>
      <c r="B148" s="92"/>
      <c r="C148" s="26" t="s">
        <v>19</v>
      </c>
      <c r="D148" s="24">
        <f t="shared" si="153"/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24">
        <v>0</v>
      </c>
      <c r="L148" s="24">
        <v>0</v>
      </c>
      <c r="M148" s="65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</row>
    <row r="149" spans="1:20" ht="22.5" x14ac:dyDescent="0.25">
      <c r="A149" s="95"/>
      <c r="B149" s="92"/>
      <c r="C149" s="26" t="s">
        <v>20</v>
      </c>
      <c r="D149" s="24">
        <f t="shared" si="153"/>
        <v>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24">
        <v>0</v>
      </c>
      <c r="K149" s="24">
        <v>0</v>
      </c>
      <c r="L149" s="24">
        <v>0</v>
      </c>
      <c r="M149" s="65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</row>
    <row r="150" spans="1:20" ht="22.5" x14ac:dyDescent="0.25">
      <c r="A150" s="95"/>
      <c r="B150" s="92"/>
      <c r="C150" s="26" t="s">
        <v>182</v>
      </c>
      <c r="D150" s="24">
        <f t="shared" si="153"/>
        <v>12694.7</v>
      </c>
      <c r="E150" s="8">
        <v>0</v>
      </c>
      <c r="F150" s="8">
        <f t="shared" ref="F150:I150" si="155">SUM(F151:F154)</f>
        <v>0</v>
      </c>
      <c r="G150" s="8">
        <f t="shared" si="155"/>
        <v>0</v>
      </c>
      <c r="H150" s="8">
        <f t="shared" si="155"/>
        <v>0</v>
      </c>
      <c r="I150" s="8">
        <f t="shared" si="155"/>
        <v>0</v>
      </c>
      <c r="J150" s="24">
        <v>1146.7</v>
      </c>
      <c r="K150" s="8">
        <f t="shared" ref="K150:T150" si="156">SUM(K151:K154)</f>
        <v>11548</v>
      </c>
      <c r="L150" s="24">
        <f t="shared" si="156"/>
        <v>0</v>
      </c>
      <c r="M150" s="65">
        <f t="shared" si="156"/>
        <v>0</v>
      </c>
      <c r="N150" s="8">
        <f t="shared" si="156"/>
        <v>0</v>
      </c>
      <c r="O150" s="8">
        <f t="shared" si="156"/>
        <v>0</v>
      </c>
      <c r="P150" s="8">
        <f t="shared" si="156"/>
        <v>0</v>
      </c>
      <c r="Q150" s="8">
        <f t="shared" si="156"/>
        <v>0</v>
      </c>
      <c r="R150" s="8">
        <f t="shared" si="156"/>
        <v>0</v>
      </c>
      <c r="S150" s="8">
        <f t="shared" si="156"/>
        <v>0</v>
      </c>
      <c r="T150" s="8">
        <f t="shared" si="156"/>
        <v>0</v>
      </c>
    </row>
    <row r="151" spans="1:20" ht="22.5" x14ac:dyDescent="0.25">
      <c r="A151" s="95"/>
      <c r="B151" s="92"/>
      <c r="C151" s="26" t="s">
        <v>21</v>
      </c>
      <c r="D151" s="24">
        <f t="shared" si="153"/>
        <v>0</v>
      </c>
      <c r="E151" s="24">
        <v>0</v>
      </c>
      <c r="F151" s="24">
        <v>0</v>
      </c>
      <c r="G151" s="24">
        <v>0</v>
      </c>
      <c r="H151" s="24">
        <v>0</v>
      </c>
      <c r="I151" s="24">
        <v>0</v>
      </c>
      <c r="J151" s="24">
        <v>0</v>
      </c>
      <c r="K151" s="24">
        <v>0</v>
      </c>
      <c r="L151" s="24">
        <v>0</v>
      </c>
      <c r="M151" s="65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</row>
    <row r="152" spans="1:20" ht="21" customHeight="1" x14ac:dyDescent="0.25">
      <c r="A152" s="95" t="s">
        <v>132</v>
      </c>
      <c r="B152" s="103" t="s">
        <v>133</v>
      </c>
      <c r="C152" s="26" t="s">
        <v>18</v>
      </c>
      <c r="D152" s="24">
        <f t="shared" si="153"/>
        <v>12456.5</v>
      </c>
      <c r="E152" s="24">
        <f>SUM(E153:E156)</f>
        <v>0</v>
      </c>
      <c r="F152" s="24">
        <f t="shared" ref="F152:O152" si="157">SUM(F153:F156)</f>
        <v>0</v>
      </c>
      <c r="G152" s="24">
        <f t="shared" si="157"/>
        <v>0</v>
      </c>
      <c r="H152" s="24">
        <f t="shared" si="157"/>
        <v>0</v>
      </c>
      <c r="I152" s="24">
        <f t="shared" si="157"/>
        <v>0</v>
      </c>
      <c r="J152" s="24">
        <f t="shared" si="157"/>
        <v>908.5</v>
      </c>
      <c r="K152" s="8">
        <f t="shared" si="157"/>
        <v>11548</v>
      </c>
      <c r="L152" s="24">
        <f t="shared" si="157"/>
        <v>0</v>
      </c>
      <c r="M152" s="65">
        <f t="shared" si="157"/>
        <v>0</v>
      </c>
      <c r="N152" s="24">
        <f t="shared" si="157"/>
        <v>0</v>
      </c>
      <c r="O152" s="24">
        <f t="shared" si="157"/>
        <v>0</v>
      </c>
      <c r="P152" s="24">
        <v>0</v>
      </c>
      <c r="Q152" s="25">
        <v>0</v>
      </c>
      <c r="R152" s="25">
        <v>0</v>
      </c>
      <c r="S152" s="25">
        <v>0</v>
      </c>
      <c r="T152" s="25">
        <v>0</v>
      </c>
    </row>
    <row r="153" spans="1:20" ht="22.5" x14ac:dyDescent="0.25">
      <c r="A153" s="95"/>
      <c r="B153" s="103"/>
      <c r="C153" s="26" t="s">
        <v>19</v>
      </c>
      <c r="D153" s="24">
        <f t="shared" si="153"/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  <c r="M153" s="65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</row>
    <row r="154" spans="1:20" ht="22.5" x14ac:dyDescent="0.25">
      <c r="A154" s="95"/>
      <c r="B154" s="103"/>
      <c r="C154" s="26" t="s">
        <v>20</v>
      </c>
      <c r="D154" s="24">
        <f t="shared" si="153"/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0</v>
      </c>
      <c r="M154" s="65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</row>
    <row r="155" spans="1:20" ht="22.5" x14ac:dyDescent="0.25">
      <c r="A155" s="95"/>
      <c r="B155" s="103"/>
      <c r="C155" s="26" t="s">
        <v>182</v>
      </c>
      <c r="D155" s="24">
        <f t="shared" si="153"/>
        <v>12456.5</v>
      </c>
      <c r="E155" s="24">
        <f t="shared" ref="E155:I155" si="158">SUM(E156:E159)</f>
        <v>0</v>
      </c>
      <c r="F155" s="24">
        <f t="shared" si="158"/>
        <v>0</v>
      </c>
      <c r="G155" s="24">
        <f t="shared" si="158"/>
        <v>0</v>
      </c>
      <c r="H155" s="24">
        <f t="shared" si="158"/>
        <v>0</v>
      </c>
      <c r="I155" s="24">
        <f t="shared" si="158"/>
        <v>0</v>
      </c>
      <c r="J155" s="24">
        <v>908.5</v>
      </c>
      <c r="K155" s="8">
        <v>11548</v>
      </c>
      <c r="L155" s="24">
        <f t="shared" ref="L155:T155" si="159">SUM(L156:L159)</f>
        <v>0</v>
      </c>
      <c r="M155" s="65">
        <f t="shared" si="159"/>
        <v>0</v>
      </c>
      <c r="N155" s="8">
        <f t="shared" si="159"/>
        <v>0</v>
      </c>
      <c r="O155" s="8">
        <f t="shared" si="159"/>
        <v>0</v>
      </c>
      <c r="P155" s="8">
        <f t="shared" si="159"/>
        <v>0</v>
      </c>
      <c r="Q155" s="8">
        <f t="shared" si="159"/>
        <v>0</v>
      </c>
      <c r="R155" s="8">
        <f t="shared" si="159"/>
        <v>0</v>
      </c>
      <c r="S155" s="8">
        <f t="shared" si="159"/>
        <v>0</v>
      </c>
      <c r="T155" s="8">
        <f t="shared" si="159"/>
        <v>0</v>
      </c>
    </row>
    <row r="156" spans="1:20" ht="22.5" x14ac:dyDescent="0.25">
      <c r="A156" s="95"/>
      <c r="B156" s="103"/>
      <c r="C156" s="26" t="s">
        <v>21</v>
      </c>
      <c r="D156" s="24">
        <f t="shared" si="153"/>
        <v>0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24">
        <v>0</v>
      </c>
      <c r="K156" s="24">
        <v>0</v>
      </c>
      <c r="L156" s="24">
        <v>0</v>
      </c>
      <c r="M156" s="65">
        <v>0</v>
      </c>
      <c r="N156" s="24">
        <v>0</v>
      </c>
      <c r="O156" s="24">
        <v>0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</row>
    <row r="157" spans="1:20" ht="15" customHeight="1" x14ac:dyDescent="0.25">
      <c r="A157" s="95" t="s">
        <v>136</v>
      </c>
      <c r="B157" s="103" t="s">
        <v>151</v>
      </c>
      <c r="C157" s="26" t="s">
        <v>18</v>
      </c>
      <c r="D157" s="24">
        <f t="shared" ref="D157:D186" si="160">E157+F157+G157+H157+I157+J157+K157+L157+M157+N157+O157</f>
        <v>8567</v>
      </c>
      <c r="E157" s="24">
        <f>SUM(E158:E161)</f>
        <v>0</v>
      </c>
      <c r="F157" s="24">
        <f t="shared" ref="F157:O157" si="161">SUM(F158:F161)</f>
        <v>0</v>
      </c>
      <c r="G157" s="24">
        <f t="shared" si="161"/>
        <v>0</v>
      </c>
      <c r="H157" s="24">
        <f t="shared" si="161"/>
        <v>0</v>
      </c>
      <c r="I157" s="24">
        <f t="shared" si="161"/>
        <v>0</v>
      </c>
      <c r="J157" s="24">
        <f t="shared" si="161"/>
        <v>0</v>
      </c>
      <c r="K157" s="8">
        <f t="shared" si="161"/>
        <v>8567</v>
      </c>
      <c r="L157" s="24">
        <f t="shared" si="161"/>
        <v>0</v>
      </c>
      <c r="M157" s="65">
        <f t="shared" si="161"/>
        <v>0</v>
      </c>
      <c r="N157" s="24">
        <f t="shared" si="161"/>
        <v>0</v>
      </c>
      <c r="O157" s="24">
        <f t="shared" si="161"/>
        <v>0</v>
      </c>
      <c r="P157" s="24">
        <v>0</v>
      </c>
      <c r="Q157" s="25">
        <v>0</v>
      </c>
      <c r="R157" s="25">
        <v>0</v>
      </c>
      <c r="S157" s="25">
        <v>0</v>
      </c>
      <c r="T157" s="25">
        <v>0</v>
      </c>
    </row>
    <row r="158" spans="1:20" ht="22.5" x14ac:dyDescent="0.25">
      <c r="A158" s="95"/>
      <c r="B158" s="103"/>
      <c r="C158" s="26" t="s">
        <v>19</v>
      </c>
      <c r="D158" s="24">
        <f t="shared" si="160"/>
        <v>0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24">
        <v>0</v>
      </c>
      <c r="K158" s="24">
        <v>0</v>
      </c>
      <c r="L158" s="24">
        <v>0</v>
      </c>
      <c r="M158" s="65">
        <v>0</v>
      </c>
      <c r="N158" s="24">
        <v>0</v>
      </c>
      <c r="O158" s="24">
        <v>0</v>
      </c>
      <c r="P158" s="24">
        <v>0</v>
      </c>
      <c r="Q158" s="24">
        <v>0</v>
      </c>
      <c r="R158" s="24">
        <v>0</v>
      </c>
      <c r="S158" s="24">
        <v>0</v>
      </c>
      <c r="T158" s="24">
        <v>0</v>
      </c>
    </row>
    <row r="159" spans="1:20" ht="22.5" x14ac:dyDescent="0.25">
      <c r="A159" s="95"/>
      <c r="B159" s="103"/>
      <c r="C159" s="26" t="s">
        <v>20</v>
      </c>
      <c r="D159" s="24">
        <f t="shared" si="160"/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24">
        <v>0</v>
      </c>
      <c r="M159" s="65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</row>
    <row r="160" spans="1:20" ht="22.5" x14ac:dyDescent="0.25">
      <c r="A160" s="95"/>
      <c r="B160" s="103"/>
      <c r="C160" s="26" t="s">
        <v>182</v>
      </c>
      <c r="D160" s="24">
        <f t="shared" si="160"/>
        <v>8567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8">
        <v>8567</v>
      </c>
      <c r="L160" s="24">
        <v>0</v>
      </c>
      <c r="M160" s="65">
        <v>0</v>
      </c>
      <c r="N160" s="24">
        <v>0</v>
      </c>
      <c r="O160" s="24">
        <v>0</v>
      </c>
      <c r="P160" s="24">
        <v>0</v>
      </c>
      <c r="Q160" s="24">
        <v>0</v>
      </c>
      <c r="R160" s="24">
        <v>0</v>
      </c>
      <c r="S160" s="24">
        <v>0</v>
      </c>
      <c r="T160" s="24">
        <v>0</v>
      </c>
    </row>
    <row r="161" spans="1:20" ht="22.5" x14ac:dyDescent="0.25">
      <c r="A161" s="95"/>
      <c r="B161" s="103"/>
      <c r="C161" s="26" t="s">
        <v>21</v>
      </c>
      <c r="D161" s="24">
        <f t="shared" si="160"/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24">
        <v>0</v>
      </c>
      <c r="L161" s="24">
        <v>0</v>
      </c>
      <c r="M161" s="65">
        <v>0</v>
      </c>
      <c r="N161" s="24">
        <v>0</v>
      </c>
      <c r="O161" s="24">
        <v>0</v>
      </c>
      <c r="P161" s="24">
        <v>0</v>
      </c>
      <c r="Q161" s="24">
        <v>0</v>
      </c>
      <c r="R161" s="24">
        <v>0</v>
      </c>
      <c r="S161" s="24">
        <v>0</v>
      </c>
      <c r="T161" s="24">
        <v>0</v>
      </c>
    </row>
    <row r="162" spans="1:20" ht="17.25" customHeight="1" x14ac:dyDescent="0.25">
      <c r="A162" s="95" t="s">
        <v>137</v>
      </c>
      <c r="B162" s="103" t="s">
        <v>146</v>
      </c>
      <c r="C162" s="26" t="s">
        <v>18</v>
      </c>
      <c r="D162" s="24">
        <f t="shared" si="160"/>
        <v>1431</v>
      </c>
      <c r="E162" s="24">
        <f>SUM(E163:E166)</f>
        <v>0</v>
      </c>
      <c r="F162" s="24">
        <f t="shared" ref="F162:O162" si="162">SUM(F163:F166)</f>
        <v>0</v>
      </c>
      <c r="G162" s="24">
        <f t="shared" si="162"/>
        <v>0</v>
      </c>
      <c r="H162" s="24">
        <f t="shared" si="162"/>
        <v>0</v>
      </c>
      <c r="I162" s="24">
        <f t="shared" si="162"/>
        <v>0</v>
      </c>
      <c r="J162" s="24">
        <f t="shared" si="162"/>
        <v>0</v>
      </c>
      <c r="K162" s="8">
        <f t="shared" si="162"/>
        <v>1431</v>
      </c>
      <c r="L162" s="24">
        <f t="shared" si="162"/>
        <v>0</v>
      </c>
      <c r="M162" s="65">
        <f t="shared" si="162"/>
        <v>0</v>
      </c>
      <c r="N162" s="24">
        <f t="shared" si="162"/>
        <v>0</v>
      </c>
      <c r="O162" s="24">
        <f t="shared" si="162"/>
        <v>0</v>
      </c>
      <c r="P162" s="24">
        <v>0</v>
      </c>
      <c r="Q162" s="25">
        <v>0</v>
      </c>
      <c r="R162" s="25">
        <v>0</v>
      </c>
      <c r="S162" s="25">
        <v>0</v>
      </c>
      <c r="T162" s="25">
        <v>0</v>
      </c>
    </row>
    <row r="163" spans="1:20" ht="22.5" x14ac:dyDescent="0.25">
      <c r="A163" s="95"/>
      <c r="B163" s="103"/>
      <c r="C163" s="26" t="s">
        <v>19</v>
      </c>
      <c r="D163" s="24">
        <f t="shared" si="160"/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24">
        <v>0</v>
      </c>
      <c r="M163" s="65">
        <v>0</v>
      </c>
      <c r="N163" s="24">
        <v>0</v>
      </c>
      <c r="O163" s="24">
        <v>0</v>
      </c>
      <c r="P163" s="24">
        <v>0</v>
      </c>
      <c r="Q163" s="24">
        <v>0</v>
      </c>
      <c r="R163" s="24">
        <v>0</v>
      </c>
      <c r="S163" s="24">
        <v>0</v>
      </c>
      <c r="T163" s="24">
        <v>0</v>
      </c>
    </row>
    <row r="164" spans="1:20" ht="22.5" x14ac:dyDescent="0.25">
      <c r="A164" s="95"/>
      <c r="B164" s="103"/>
      <c r="C164" s="26" t="s">
        <v>20</v>
      </c>
      <c r="D164" s="24">
        <f t="shared" si="160"/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24">
        <v>0</v>
      </c>
      <c r="L164" s="24">
        <v>0</v>
      </c>
      <c r="M164" s="65">
        <v>0</v>
      </c>
      <c r="N164" s="24">
        <v>0</v>
      </c>
      <c r="O164" s="24">
        <v>0</v>
      </c>
      <c r="P164" s="24">
        <v>0</v>
      </c>
      <c r="Q164" s="24">
        <v>0</v>
      </c>
      <c r="R164" s="24">
        <v>0</v>
      </c>
      <c r="S164" s="24">
        <v>0</v>
      </c>
      <c r="T164" s="24">
        <v>0</v>
      </c>
    </row>
    <row r="165" spans="1:20" ht="22.5" x14ac:dyDescent="0.25">
      <c r="A165" s="95"/>
      <c r="B165" s="103"/>
      <c r="C165" s="26" t="s">
        <v>182</v>
      </c>
      <c r="D165" s="24">
        <f t="shared" si="160"/>
        <v>1431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8">
        <v>1431</v>
      </c>
      <c r="L165" s="24">
        <v>0</v>
      </c>
      <c r="M165" s="65">
        <v>0</v>
      </c>
      <c r="N165" s="24">
        <v>0</v>
      </c>
      <c r="O165" s="24">
        <v>0</v>
      </c>
      <c r="P165" s="24">
        <v>0</v>
      </c>
      <c r="Q165" s="24">
        <v>0</v>
      </c>
      <c r="R165" s="24">
        <v>0</v>
      </c>
      <c r="S165" s="24">
        <v>0</v>
      </c>
      <c r="T165" s="24">
        <v>0</v>
      </c>
    </row>
    <row r="166" spans="1:20" ht="22.5" x14ac:dyDescent="0.25">
      <c r="A166" s="95"/>
      <c r="B166" s="103"/>
      <c r="C166" s="26" t="s">
        <v>21</v>
      </c>
      <c r="D166" s="24">
        <f t="shared" si="160"/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24">
        <v>0</v>
      </c>
      <c r="L166" s="24">
        <v>0</v>
      </c>
      <c r="M166" s="65">
        <v>0</v>
      </c>
      <c r="N166" s="24">
        <v>0</v>
      </c>
      <c r="O166" s="24">
        <v>0</v>
      </c>
      <c r="P166" s="24">
        <v>0</v>
      </c>
      <c r="Q166" s="24">
        <v>0</v>
      </c>
      <c r="R166" s="24">
        <v>0</v>
      </c>
      <c r="S166" s="24">
        <v>0</v>
      </c>
      <c r="T166" s="24">
        <v>0</v>
      </c>
    </row>
    <row r="167" spans="1:20" ht="17.25" customHeight="1" x14ac:dyDescent="0.25">
      <c r="A167" s="95" t="s">
        <v>152</v>
      </c>
      <c r="B167" s="103" t="s">
        <v>153</v>
      </c>
      <c r="C167" s="26" t="s">
        <v>18</v>
      </c>
      <c r="D167" s="24">
        <f t="shared" ref="D167:D181" si="163">E167+F167+G167+H167+I167+J167+K167+L167+M167+N167+O167</f>
        <v>5141</v>
      </c>
      <c r="E167" s="24">
        <f>SUM(E168:E171)</f>
        <v>0</v>
      </c>
      <c r="F167" s="24">
        <f t="shared" ref="F167:O167" si="164">SUM(F168:F171)</f>
        <v>0</v>
      </c>
      <c r="G167" s="24">
        <f t="shared" si="164"/>
        <v>0</v>
      </c>
      <c r="H167" s="24">
        <f t="shared" si="164"/>
        <v>0</v>
      </c>
      <c r="I167" s="24">
        <f t="shared" si="164"/>
        <v>0</v>
      </c>
      <c r="J167" s="24">
        <f t="shared" si="164"/>
        <v>0</v>
      </c>
      <c r="K167" s="8">
        <f t="shared" si="164"/>
        <v>5141</v>
      </c>
      <c r="L167" s="24">
        <f t="shared" si="164"/>
        <v>0</v>
      </c>
      <c r="M167" s="65">
        <f t="shared" si="164"/>
        <v>0</v>
      </c>
      <c r="N167" s="24">
        <f t="shared" si="164"/>
        <v>0</v>
      </c>
      <c r="O167" s="24">
        <f t="shared" si="164"/>
        <v>0</v>
      </c>
      <c r="P167" s="24">
        <v>0</v>
      </c>
      <c r="Q167" s="25">
        <v>0</v>
      </c>
      <c r="R167" s="25">
        <v>0</v>
      </c>
      <c r="S167" s="25">
        <v>0</v>
      </c>
      <c r="T167" s="25">
        <v>0</v>
      </c>
    </row>
    <row r="168" spans="1:20" ht="22.5" x14ac:dyDescent="0.25">
      <c r="A168" s="95"/>
      <c r="B168" s="103"/>
      <c r="C168" s="26" t="s">
        <v>19</v>
      </c>
      <c r="D168" s="24">
        <f t="shared" si="163"/>
        <v>0</v>
      </c>
      <c r="E168" s="24">
        <v>0</v>
      </c>
      <c r="F168" s="24">
        <v>0</v>
      </c>
      <c r="G168" s="24">
        <v>0</v>
      </c>
      <c r="H168" s="24">
        <v>0</v>
      </c>
      <c r="I168" s="24">
        <v>0</v>
      </c>
      <c r="J168" s="24">
        <v>0</v>
      </c>
      <c r="K168" s="24">
        <v>0</v>
      </c>
      <c r="L168" s="24">
        <v>0</v>
      </c>
      <c r="M168" s="65">
        <v>0</v>
      </c>
      <c r="N168" s="24">
        <v>0</v>
      </c>
      <c r="O168" s="24">
        <v>0</v>
      </c>
      <c r="P168" s="24">
        <v>0</v>
      </c>
      <c r="Q168" s="24">
        <v>0</v>
      </c>
      <c r="R168" s="24">
        <v>0</v>
      </c>
      <c r="S168" s="24">
        <v>0</v>
      </c>
      <c r="T168" s="24">
        <v>0</v>
      </c>
    </row>
    <row r="169" spans="1:20" ht="22.5" x14ac:dyDescent="0.25">
      <c r="A169" s="95"/>
      <c r="B169" s="103"/>
      <c r="C169" s="26" t="s">
        <v>20</v>
      </c>
      <c r="D169" s="24">
        <f t="shared" si="163"/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24">
        <v>0</v>
      </c>
      <c r="M169" s="65">
        <v>0</v>
      </c>
      <c r="N169" s="24">
        <v>0</v>
      </c>
      <c r="O169" s="24">
        <v>0</v>
      </c>
      <c r="P169" s="24">
        <v>0</v>
      </c>
      <c r="Q169" s="24">
        <v>0</v>
      </c>
      <c r="R169" s="24">
        <v>0</v>
      </c>
      <c r="S169" s="24">
        <v>0</v>
      </c>
      <c r="T169" s="24">
        <v>0</v>
      </c>
    </row>
    <row r="170" spans="1:20" ht="22.5" x14ac:dyDescent="0.25">
      <c r="A170" s="95"/>
      <c r="B170" s="103"/>
      <c r="C170" s="26" t="s">
        <v>182</v>
      </c>
      <c r="D170" s="24">
        <f t="shared" si="163"/>
        <v>5141</v>
      </c>
      <c r="E170" s="24">
        <f t="shared" ref="E170:I170" si="165">SUM(E171:E174)</f>
        <v>0</v>
      </c>
      <c r="F170" s="24">
        <f t="shared" si="165"/>
        <v>0</v>
      </c>
      <c r="G170" s="24">
        <f t="shared" si="165"/>
        <v>0</v>
      </c>
      <c r="H170" s="24">
        <f t="shared" si="165"/>
        <v>0</v>
      </c>
      <c r="I170" s="24">
        <f t="shared" si="165"/>
        <v>0</v>
      </c>
      <c r="J170" s="24">
        <v>0</v>
      </c>
      <c r="K170" s="8">
        <v>5141</v>
      </c>
      <c r="L170" s="24">
        <v>0</v>
      </c>
      <c r="M170" s="65">
        <v>0</v>
      </c>
      <c r="N170" s="24">
        <v>0</v>
      </c>
      <c r="O170" s="24">
        <v>0</v>
      </c>
      <c r="P170" s="24">
        <v>0</v>
      </c>
      <c r="Q170" s="25">
        <v>0</v>
      </c>
      <c r="R170" s="25">
        <v>0</v>
      </c>
      <c r="S170" s="25">
        <v>0</v>
      </c>
      <c r="T170" s="25">
        <v>0</v>
      </c>
    </row>
    <row r="171" spans="1:20" ht="22.5" x14ac:dyDescent="0.25">
      <c r="A171" s="95"/>
      <c r="B171" s="103"/>
      <c r="C171" s="26" t="s">
        <v>21</v>
      </c>
      <c r="D171" s="24">
        <f t="shared" si="163"/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24">
        <v>0</v>
      </c>
      <c r="L171" s="24">
        <v>0</v>
      </c>
      <c r="M171" s="65">
        <v>0</v>
      </c>
      <c r="N171" s="24">
        <v>0</v>
      </c>
      <c r="O171" s="24">
        <v>0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</row>
    <row r="172" spans="1:20" ht="19.5" customHeight="1" x14ac:dyDescent="0.25">
      <c r="A172" s="93" t="s">
        <v>158</v>
      </c>
      <c r="B172" s="92" t="s">
        <v>159</v>
      </c>
      <c r="C172" s="26" t="s">
        <v>18</v>
      </c>
      <c r="D172" s="24">
        <f t="shared" si="163"/>
        <v>3029.663</v>
      </c>
      <c r="E172" s="24">
        <f t="shared" ref="E172:O172" si="166">SUM(E173:E176)</f>
        <v>0</v>
      </c>
      <c r="F172" s="24">
        <f t="shared" si="166"/>
        <v>0</v>
      </c>
      <c r="G172" s="24">
        <f t="shared" si="166"/>
        <v>0</v>
      </c>
      <c r="H172" s="24">
        <f t="shared" si="166"/>
        <v>0</v>
      </c>
      <c r="I172" s="24">
        <f t="shared" si="166"/>
        <v>0</v>
      </c>
      <c r="J172" s="24">
        <f t="shared" si="166"/>
        <v>0</v>
      </c>
      <c r="K172" s="8">
        <f t="shared" si="166"/>
        <v>0</v>
      </c>
      <c r="L172" s="24">
        <f t="shared" si="166"/>
        <v>1745.963</v>
      </c>
      <c r="M172" s="65">
        <f t="shared" si="166"/>
        <v>1283.7</v>
      </c>
      <c r="N172" s="24">
        <f t="shared" si="166"/>
        <v>0</v>
      </c>
      <c r="O172" s="24">
        <f t="shared" si="166"/>
        <v>0</v>
      </c>
      <c r="P172" s="24">
        <v>0</v>
      </c>
      <c r="Q172" s="25">
        <v>0</v>
      </c>
      <c r="R172" s="25">
        <v>0</v>
      </c>
      <c r="S172" s="25">
        <v>0</v>
      </c>
      <c r="T172" s="25">
        <v>0</v>
      </c>
    </row>
    <row r="173" spans="1:20" ht="22.5" x14ac:dyDescent="0.25">
      <c r="A173" s="93"/>
      <c r="B173" s="92"/>
      <c r="C173" s="26" t="s">
        <v>19</v>
      </c>
      <c r="D173" s="24">
        <f t="shared" si="163"/>
        <v>0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65">
        <v>0</v>
      </c>
      <c r="N173" s="24">
        <v>0</v>
      </c>
      <c r="O173" s="24">
        <v>0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</row>
    <row r="174" spans="1:20" ht="22.5" x14ac:dyDescent="0.25">
      <c r="A174" s="93"/>
      <c r="B174" s="92"/>
      <c r="C174" s="26" t="s">
        <v>20</v>
      </c>
      <c r="D174" s="24">
        <f t="shared" si="163"/>
        <v>0</v>
      </c>
      <c r="E174" s="24">
        <v>0</v>
      </c>
      <c r="F174" s="24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24">
        <v>0</v>
      </c>
      <c r="M174" s="65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</row>
    <row r="175" spans="1:20" ht="22.5" x14ac:dyDescent="0.25">
      <c r="A175" s="93"/>
      <c r="B175" s="92"/>
      <c r="C175" s="26" t="s">
        <v>182</v>
      </c>
      <c r="D175" s="24">
        <f t="shared" si="163"/>
        <v>3029.663</v>
      </c>
      <c r="E175" s="24">
        <v>0</v>
      </c>
      <c r="F175" s="24">
        <f t="shared" ref="F175:K175" si="167">SUM(F176:F179)</f>
        <v>0</v>
      </c>
      <c r="G175" s="24">
        <f t="shared" si="167"/>
        <v>0</v>
      </c>
      <c r="H175" s="24">
        <f t="shared" si="167"/>
        <v>0</v>
      </c>
      <c r="I175" s="24">
        <f t="shared" si="167"/>
        <v>0</v>
      </c>
      <c r="J175" s="24">
        <f t="shared" si="167"/>
        <v>0</v>
      </c>
      <c r="K175" s="24">
        <f t="shared" si="167"/>
        <v>0</v>
      </c>
      <c r="L175" s="24">
        <v>1745.963</v>
      </c>
      <c r="M175" s="65">
        <v>1283.7</v>
      </c>
      <c r="N175" s="24">
        <v>0</v>
      </c>
      <c r="O175" s="24">
        <v>0</v>
      </c>
      <c r="P175" s="24">
        <v>0</v>
      </c>
      <c r="Q175" s="25">
        <v>0</v>
      </c>
      <c r="R175" s="25">
        <v>0</v>
      </c>
      <c r="S175" s="25">
        <v>0</v>
      </c>
      <c r="T175" s="25">
        <v>0</v>
      </c>
    </row>
    <row r="176" spans="1:20" ht="22.5" x14ac:dyDescent="0.25">
      <c r="A176" s="93"/>
      <c r="B176" s="92"/>
      <c r="C176" s="26" t="s">
        <v>21</v>
      </c>
      <c r="D176" s="24">
        <f t="shared" si="163"/>
        <v>0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  <c r="M176" s="65">
        <v>0</v>
      </c>
      <c r="N176" s="24">
        <v>0</v>
      </c>
      <c r="O176" s="24">
        <v>0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</row>
    <row r="177" spans="1:20" x14ac:dyDescent="0.25">
      <c r="A177" s="93" t="s">
        <v>166</v>
      </c>
      <c r="B177" s="92" t="s">
        <v>167</v>
      </c>
      <c r="C177" s="26" t="s">
        <v>18</v>
      </c>
      <c r="D177" s="24">
        <f t="shared" si="163"/>
        <v>8038.22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8">
        <v>0</v>
      </c>
      <c r="L177" s="24">
        <v>0</v>
      </c>
      <c r="M177" s="65">
        <f>SUM(M178:M181)</f>
        <v>4521.1000000000004</v>
      </c>
      <c r="N177" s="24">
        <f>SUM(N178:N181)</f>
        <v>2517.12</v>
      </c>
      <c r="O177" s="24">
        <f>SUM(O178:O181)</f>
        <v>1000</v>
      </c>
      <c r="P177" s="24">
        <f>P180</f>
        <v>1000</v>
      </c>
      <c r="Q177" s="25">
        <f>Q180</f>
        <v>1000</v>
      </c>
      <c r="R177" s="25">
        <f>R180</f>
        <v>1000</v>
      </c>
      <c r="S177" s="25">
        <f>S180</f>
        <v>1000</v>
      </c>
      <c r="T177" s="25">
        <f>T180</f>
        <v>1000</v>
      </c>
    </row>
    <row r="178" spans="1:20" ht="22.5" x14ac:dyDescent="0.25">
      <c r="A178" s="93"/>
      <c r="B178" s="92"/>
      <c r="C178" s="26" t="s">
        <v>19</v>
      </c>
      <c r="D178" s="24">
        <f t="shared" si="163"/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24">
        <v>0</v>
      </c>
      <c r="L178" s="24">
        <v>0</v>
      </c>
      <c r="M178" s="65">
        <v>0</v>
      </c>
      <c r="N178" s="24">
        <v>0</v>
      </c>
      <c r="O178" s="24">
        <v>0</v>
      </c>
      <c r="P178" s="24">
        <v>0</v>
      </c>
      <c r="Q178" s="24">
        <v>0</v>
      </c>
      <c r="R178" s="24">
        <v>0</v>
      </c>
      <c r="S178" s="24">
        <v>0</v>
      </c>
      <c r="T178" s="24">
        <v>0</v>
      </c>
    </row>
    <row r="179" spans="1:20" ht="22.5" x14ac:dyDescent="0.25">
      <c r="A179" s="93"/>
      <c r="B179" s="92"/>
      <c r="C179" s="26" t="s">
        <v>20</v>
      </c>
      <c r="D179" s="24">
        <f t="shared" si="163"/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  <c r="L179" s="24">
        <v>0</v>
      </c>
      <c r="M179" s="65">
        <v>0</v>
      </c>
      <c r="N179" s="24">
        <v>0</v>
      </c>
      <c r="O179" s="24">
        <v>0</v>
      </c>
      <c r="P179" s="24">
        <v>0</v>
      </c>
      <c r="Q179" s="24">
        <v>0</v>
      </c>
      <c r="R179" s="24">
        <v>0</v>
      </c>
      <c r="S179" s="24">
        <v>0</v>
      </c>
      <c r="T179" s="24">
        <v>0</v>
      </c>
    </row>
    <row r="180" spans="1:20" ht="22.5" x14ac:dyDescent="0.25">
      <c r="A180" s="93"/>
      <c r="B180" s="92"/>
      <c r="C180" s="26" t="s">
        <v>182</v>
      </c>
      <c r="D180" s="24">
        <f t="shared" si="163"/>
        <v>8038.22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8">
        <v>0</v>
      </c>
      <c r="L180" s="24">
        <v>0</v>
      </c>
      <c r="M180" s="65">
        <v>4521.1000000000004</v>
      </c>
      <c r="N180" s="24">
        <v>2517.12</v>
      </c>
      <c r="O180" s="24">
        <v>1000</v>
      </c>
      <c r="P180" s="24">
        <v>1000</v>
      </c>
      <c r="Q180" s="24">
        <v>1000</v>
      </c>
      <c r="R180" s="24">
        <v>1000</v>
      </c>
      <c r="S180" s="24">
        <v>1000</v>
      </c>
      <c r="T180" s="24">
        <v>1000</v>
      </c>
    </row>
    <row r="181" spans="1:20" ht="22.5" x14ac:dyDescent="0.25">
      <c r="A181" s="93"/>
      <c r="B181" s="92"/>
      <c r="C181" s="26" t="s">
        <v>21</v>
      </c>
      <c r="D181" s="24">
        <f t="shared" si="163"/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24">
        <v>0</v>
      </c>
      <c r="L181" s="24">
        <v>0</v>
      </c>
      <c r="M181" s="65">
        <v>0</v>
      </c>
      <c r="N181" s="24">
        <v>0</v>
      </c>
      <c r="O181" s="24">
        <v>0</v>
      </c>
      <c r="P181" s="24">
        <v>0</v>
      </c>
      <c r="Q181" s="24">
        <v>0</v>
      </c>
      <c r="R181" s="24">
        <v>0</v>
      </c>
      <c r="S181" s="24">
        <v>0</v>
      </c>
      <c r="T181" s="24">
        <v>0</v>
      </c>
    </row>
    <row r="182" spans="1:20" s="27" customFormat="1" ht="19.5" customHeight="1" x14ac:dyDescent="0.25">
      <c r="A182" s="93" t="s">
        <v>63</v>
      </c>
      <c r="B182" s="92" t="s">
        <v>40</v>
      </c>
      <c r="C182" s="26" t="s">
        <v>18</v>
      </c>
      <c r="D182" s="24">
        <f t="shared" si="160"/>
        <v>3815.2</v>
      </c>
      <c r="E182" s="24">
        <f>SUM(E183:E186)</f>
        <v>0</v>
      </c>
      <c r="F182" s="24">
        <f t="shared" ref="F182:T185" si="168">SUM(F183:F186)</f>
        <v>2041</v>
      </c>
      <c r="G182" s="24">
        <f t="shared" si="168"/>
        <v>1774.2</v>
      </c>
      <c r="H182" s="24">
        <f t="shared" si="168"/>
        <v>0</v>
      </c>
      <c r="I182" s="24">
        <f t="shared" si="168"/>
        <v>0</v>
      </c>
      <c r="J182" s="24">
        <f t="shared" si="168"/>
        <v>0</v>
      </c>
      <c r="K182" s="8">
        <f t="shared" si="168"/>
        <v>0</v>
      </c>
      <c r="L182" s="24">
        <f t="shared" si="168"/>
        <v>0</v>
      </c>
      <c r="M182" s="65">
        <f t="shared" si="168"/>
        <v>0</v>
      </c>
      <c r="N182" s="24">
        <f t="shared" si="168"/>
        <v>0</v>
      </c>
      <c r="O182" s="24">
        <f t="shared" si="168"/>
        <v>0</v>
      </c>
      <c r="P182" s="24">
        <v>0</v>
      </c>
      <c r="Q182" s="25">
        <v>0</v>
      </c>
      <c r="R182" s="25">
        <v>0</v>
      </c>
      <c r="S182" s="25">
        <v>0</v>
      </c>
      <c r="T182" s="25">
        <v>0</v>
      </c>
    </row>
    <row r="183" spans="1:20" s="27" customFormat="1" ht="22.5" x14ac:dyDescent="0.25">
      <c r="A183" s="93"/>
      <c r="B183" s="92"/>
      <c r="C183" s="26" t="s">
        <v>19</v>
      </c>
      <c r="D183" s="24">
        <f t="shared" si="160"/>
        <v>0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24">
        <v>0</v>
      </c>
      <c r="L183" s="24">
        <v>0</v>
      </c>
      <c r="M183" s="65">
        <v>0</v>
      </c>
      <c r="N183" s="24">
        <v>0</v>
      </c>
      <c r="O183" s="24">
        <v>0</v>
      </c>
      <c r="P183" s="24">
        <v>0</v>
      </c>
      <c r="Q183" s="24">
        <v>0</v>
      </c>
      <c r="R183" s="24">
        <v>0</v>
      </c>
      <c r="S183" s="24">
        <v>0</v>
      </c>
      <c r="T183" s="24">
        <v>0</v>
      </c>
    </row>
    <row r="184" spans="1:20" s="27" customFormat="1" ht="22.5" x14ac:dyDescent="0.25">
      <c r="A184" s="93"/>
      <c r="B184" s="92"/>
      <c r="C184" s="26" t="s">
        <v>20</v>
      </c>
      <c r="D184" s="24">
        <f t="shared" si="160"/>
        <v>3457.8</v>
      </c>
      <c r="E184" s="24">
        <v>0</v>
      </c>
      <c r="F184" s="24">
        <v>1861</v>
      </c>
      <c r="G184" s="24">
        <v>1596.8</v>
      </c>
      <c r="H184" s="24">
        <f t="shared" si="168"/>
        <v>0</v>
      </c>
      <c r="I184" s="24">
        <f t="shared" si="168"/>
        <v>0</v>
      </c>
      <c r="J184" s="24">
        <f t="shared" si="168"/>
        <v>0</v>
      </c>
      <c r="K184" s="24">
        <f t="shared" si="168"/>
        <v>0</v>
      </c>
      <c r="L184" s="24">
        <f t="shared" si="168"/>
        <v>0</v>
      </c>
      <c r="M184" s="65">
        <f t="shared" si="168"/>
        <v>0</v>
      </c>
      <c r="N184" s="24">
        <f t="shared" si="168"/>
        <v>0</v>
      </c>
      <c r="O184" s="24">
        <f t="shared" si="168"/>
        <v>0</v>
      </c>
      <c r="P184" s="24">
        <f t="shared" si="168"/>
        <v>0</v>
      </c>
      <c r="Q184" s="24">
        <f t="shared" si="168"/>
        <v>0</v>
      </c>
      <c r="R184" s="24">
        <f t="shared" si="168"/>
        <v>0</v>
      </c>
      <c r="S184" s="24">
        <f t="shared" si="168"/>
        <v>0</v>
      </c>
      <c r="T184" s="24">
        <f t="shared" si="168"/>
        <v>0</v>
      </c>
    </row>
    <row r="185" spans="1:20" s="27" customFormat="1" ht="22.5" x14ac:dyDescent="0.25">
      <c r="A185" s="93"/>
      <c r="B185" s="92"/>
      <c r="C185" s="26" t="s">
        <v>182</v>
      </c>
      <c r="D185" s="24">
        <f t="shared" si="160"/>
        <v>357.4</v>
      </c>
      <c r="E185" s="24">
        <v>0</v>
      </c>
      <c r="F185" s="24">
        <v>180</v>
      </c>
      <c r="G185" s="24">
        <v>177.4</v>
      </c>
      <c r="H185" s="24">
        <f t="shared" si="168"/>
        <v>0</v>
      </c>
      <c r="I185" s="24">
        <f t="shared" si="168"/>
        <v>0</v>
      </c>
      <c r="J185" s="24">
        <f t="shared" si="168"/>
        <v>0</v>
      </c>
      <c r="K185" s="24">
        <f t="shared" si="168"/>
        <v>0</v>
      </c>
      <c r="L185" s="24">
        <f t="shared" si="168"/>
        <v>0</v>
      </c>
      <c r="M185" s="65">
        <f t="shared" si="168"/>
        <v>0</v>
      </c>
      <c r="N185" s="24">
        <f t="shared" si="168"/>
        <v>0</v>
      </c>
      <c r="O185" s="24">
        <f t="shared" si="168"/>
        <v>0</v>
      </c>
      <c r="P185" s="24">
        <f t="shared" si="168"/>
        <v>0</v>
      </c>
      <c r="Q185" s="24">
        <f t="shared" si="168"/>
        <v>0</v>
      </c>
      <c r="R185" s="24">
        <f t="shared" si="168"/>
        <v>0</v>
      </c>
      <c r="S185" s="24">
        <f t="shared" si="168"/>
        <v>0</v>
      </c>
      <c r="T185" s="24">
        <f t="shared" si="168"/>
        <v>0</v>
      </c>
    </row>
    <row r="186" spans="1:20" s="27" customFormat="1" ht="22.5" x14ac:dyDescent="0.25">
      <c r="A186" s="93"/>
      <c r="B186" s="92"/>
      <c r="C186" s="26" t="s">
        <v>21</v>
      </c>
      <c r="D186" s="24">
        <f t="shared" si="160"/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24">
        <v>0</v>
      </c>
      <c r="L186" s="24">
        <v>0</v>
      </c>
      <c r="M186" s="65">
        <v>0</v>
      </c>
      <c r="N186" s="24">
        <v>0</v>
      </c>
      <c r="O186" s="24">
        <v>0</v>
      </c>
      <c r="P186" s="24">
        <v>0</v>
      </c>
      <c r="Q186" s="24">
        <v>0</v>
      </c>
      <c r="R186" s="24">
        <v>0</v>
      </c>
      <c r="S186" s="24">
        <v>0</v>
      </c>
      <c r="T186" s="24">
        <v>0</v>
      </c>
    </row>
    <row r="187" spans="1:20" ht="19.5" customHeight="1" x14ac:dyDescent="0.25">
      <c r="A187" s="93" t="s">
        <v>64</v>
      </c>
      <c r="B187" s="92" t="s">
        <v>23</v>
      </c>
      <c r="C187" s="26" t="s">
        <v>18</v>
      </c>
      <c r="D187" s="24">
        <f t="shared" si="58"/>
        <v>3815.2</v>
      </c>
      <c r="E187" s="24">
        <f>SUM(E188:E191)</f>
        <v>0</v>
      </c>
      <c r="F187" s="24">
        <f t="shared" ref="F187:O187" si="169">SUM(F188:F191)</f>
        <v>2041</v>
      </c>
      <c r="G187" s="24">
        <f t="shared" si="169"/>
        <v>1774.2</v>
      </c>
      <c r="H187" s="24">
        <f t="shared" si="169"/>
        <v>0</v>
      </c>
      <c r="I187" s="24">
        <f t="shared" si="169"/>
        <v>0</v>
      </c>
      <c r="J187" s="24">
        <f t="shared" si="169"/>
        <v>0</v>
      </c>
      <c r="K187" s="8">
        <f t="shared" si="169"/>
        <v>0</v>
      </c>
      <c r="L187" s="24">
        <f t="shared" si="169"/>
        <v>0</v>
      </c>
      <c r="M187" s="65">
        <f t="shared" si="169"/>
        <v>0</v>
      </c>
      <c r="N187" s="24">
        <f t="shared" si="169"/>
        <v>0</v>
      </c>
      <c r="O187" s="24">
        <f t="shared" si="169"/>
        <v>0</v>
      </c>
      <c r="P187" s="24">
        <v>0</v>
      </c>
      <c r="Q187" s="25">
        <v>0</v>
      </c>
      <c r="R187" s="25">
        <v>0</v>
      </c>
      <c r="S187" s="25">
        <v>0</v>
      </c>
      <c r="T187" s="25">
        <v>0</v>
      </c>
    </row>
    <row r="188" spans="1:20" ht="22.5" x14ac:dyDescent="0.25">
      <c r="A188" s="93"/>
      <c r="B188" s="92"/>
      <c r="C188" s="26" t="s">
        <v>19</v>
      </c>
      <c r="D188" s="24">
        <f t="shared" si="58"/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0</v>
      </c>
      <c r="M188" s="65">
        <v>0</v>
      </c>
      <c r="N188" s="24">
        <v>0</v>
      </c>
      <c r="O188" s="24">
        <v>0</v>
      </c>
      <c r="P188" s="24">
        <v>0</v>
      </c>
      <c r="Q188" s="24">
        <v>0</v>
      </c>
      <c r="R188" s="24">
        <v>0</v>
      </c>
      <c r="S188" s="24">
        <v>0</v>
      </c>
      <c r="T188" s="24">
        <v>0</v>
      </c>
    </row>
    <row r="189" spans="1:20" ht="22.5" x14ac:dyDescent="0.25">
      <c r="A189" s="93"/>
      <c r="B189" s="92"/>
      <c r="C189" s="26" t="s">
        <v>20</v>
      </c>
      <c r="D189" s="24">
        <f t="shared" si="58"/>
        <v>3457.8</v>
      </c>
      <c r="E189" s="24">
        <v>0</v>
      </c>
      <c r="F189" s="24">
        <v>1861</v>
      </c>
      <c r="G189" s="24">
        <v>1596.8</v>
      </c>
      <c r="H189" s="24">
        <f t="shared" ref="H189:T189" si="170">SUM(H190:H193)</f>
        <v>0</v>
      </c>
      <c r="I189" s="24">
        <f t="shared" si="170"/>
        <v>0</v>
      </c>
      <c r="J189" s="24">
        <f t="shared" si="170"/>
        <v>0</v>
      </c>
      <c r="K189" s="24">
        <f t="shared" si="170"/>
        <v>0</v>
      </c>
      <c r="L189" s="24">
        <f t="shared" si="170"/>
        <v>0</v>
      </c>
      <c r="M189" s="65">
        <f t="shared" si="170"/>
        <v>0</v>
      </c>
      <c r="N189" s="24">
        <f t="shared" si="170"/>
        <v>0</v>
      </c>
      <c r="O189" s="24">
        <f t="shared" si="170"/>
        <v>0</v>
      </c>
      <c r="P189" s="24">
        <f t="shared" si="170"/>
        <v>0</v>
      </c>
      <c r="Q189" s="24">
        <f t="shared" si="170"/>
        <v>0</v>
      </c>
      <c r="R189" s="24">
        <f t="shared" si="170"/>
        <v>0</v>
      </c>
      <c r="S189" s="24">
        <f t="shared" si="170"/>
        <v>0</v>
      </c>
      <c r="T189" s="24">
        <f t="shared" si="170"/>
        <v>0</v>
      </c>
    </row>
    <row r="190" spans="1:20" ht="22.5" x14ac:dyDescent="0.25">
      <c r="A190" s="93"/>
      <c r="B190" s="92"/>
      <c r="C190" s="26" t="s">
        <v>182</v>
      </c>
      <c r="D190" s="24">
        <f t="shared" si="58"/>
        <v>357.4</v>
      </c>
      <c r="E190" s="24">
        <v>0</v>
      </c>
      <c r="F190" s="24">
        <v>180</v>
      </c>
      <c r="G190" s="24">
        <v>177.4</v>
      </c>
      <c r="H190" s="24">
        <f t="shared" ref="H190:T190" si="171">SUM(H191:H194)</f>
        <v>0</v>
      </c>
      <c r="I190" s="24">
        <f t="shared" si="171"/>
        <v>0</v>
      </c>
      <c r="J190" s="24">
        <f t="shared" si="171"/>
        <v>0</v>
      </c>
      <c r="K190" s="24">
        <f t="shared" si="171"/>
        <v>0</v>
      </c>
      <c r="L190" s="24">
        <f t="shared" si="171"/>
        <v>0</v>
      </c>
      <c r="M190" s="65">
        <f t="shared" si="171"/>
        <v>0</v>
      </c>
      <c r="N190" s="24">
        <f t="shared" si="171"/>
        <v>0</v>
      </c>
      <c r="O190" s="24">
        <f t="shared" si="171"/>
        <v>0</v>
      </c>
      <c r="P190" s="24">
        <f t="shared" si="171"/>
        <v>0</v>
      </c>
      <c r="Q190" s="24">
        <f t="shared" si="171"/>
        <v>0</v>
      </c>
      <c r="R190" s="24">
        <f t="shared" si="171"/>
        <v>0</v>
      </c>
      <c r="S190" s="24">
        <f t="shared" si="171"/>
        <v>0</v>
      </c>
      <c r="T190" s="24">
        <f t="shared" si="171"/>
        <v>0</v>
      </c>
    </row>
    <row r="191" spans="1:20" ht="22.5" x14ac:dyDescent="0.25">
      <c r="A191" s="93"/>
      <c r="B191" s="92"/>
      <c r="C191" s="26" t="s">
        <v>21</v>
      </c>
      <c r="D191" s="24">
        <f t="shared" si="58"/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24">
        <v>0</v>
      </c>
      <c r="L191" s="24">
        <v>0</v>
      </c>
      <c r="M191" s="65">
        <v>0</v>
      </c>
      <c r="N191" s="24">
        <v>0</v>
      </c>
      <c r="O191" s="24">
        <v>0</v>
      </c>
      <c r="P191" s="24">
        <v>0</v>
      </c>
      <c r="Q191" s="24">
        <v>0</v>
      </c>
      <c r="R191" s="24">
        <v>0</v>
      </c>
      <c r="S191" s="24">
        <v>0</v>
      </c>
      <c r="T191" s="24">
        <v>0</v>
      </c>
    </row>
    <row r="192" spans="1:20" ht="16.5" customHeight="1" x14ac:dyDescent="0.25">
      <c r="A192" s="93">
        <v>7</v>
      </c>
      <c r="B192" s="92" t="s">
        <v>41</v>
      </c>
      <c r="C192" s="28" t="s">
        <v>18</v>
      </c>
      <c r="D192" s="20">
        <f t="shared" si="58"/>
        <v>91</v>
      </c>
      <c r="E192" s="20">
        <f>E197</f>
        <v>0</v>
      </c>
      <c r="F192" s="20">
        <f t="shared" ref="F192:O192" si="172">F197</f>
        <v>91</v>
      </c>
      <c r="G192" s="20">
        <f t="shared" si="172"/>
        <v>0</v>
      </c>
      <c r="H192" s="20">
        <f t="shared" si="172"/>
        <v>0</v>
      </c>
      <c r="I192" s="20">
        <f t="shared" si="172"/>
        <v>0</v>
      </c>
      <c r="J192" s="20">
        <f t="shared" si="172"/>
        <v>0</v>
      </c>
      <c r="K192" s="9">
        <f t="shared" si="172"/>
        <v>0</v>
      </c>
      <c r="L192" s="20">
        <f t="shared" si="172"/>
        <v>0</v>
      </c>
      <c r="M192" s="64">
        <f t="shared" si="172"/>
        <v>0</v>
      </c>
      <c r="N192" s="20">
        <f t="shared" si="172"/>
        <v>0</v>
      </c>
      <c r="O192" s="20">
        <f t="shared" si="172"/>
        <v>0</v>
      </c>
      <c r="P192" s="20">
        <f t="shared" ref="P192:T192" si="173">P197</f>
        <v>0</v>
      </c>
      <c r="Q192" s="20">
        <f t="shared" si="173"/>
        <v>0</v>
      </c>
      <c r="R192" s="20">
        <f t="shared" si="173"/>
        <v>0</v>
      </c>
      <c r="S192" s="20">
        <f t="shared" si="173"/>
        <v>0</v>
      </c>
      <c r="T192" s="20">
        <f t="shared" si="173"/>
        <v>0</v>
      </c>
    </row>
    <row r="193" spans="1:20" ht="21" x14ac:dyDescent="0.25">
      <c r="A193" s="93"/>
      <c r="B193" s="92"/>
      <c r="C193" s="28" t="s">
        <v>19</v>
      </c>
      <c r="D193" s="20">
        <f t="shared" si="58"/>
        <v>70</v>
      </c>
      <c r="E193" s="20">
        <f t="shared" ref="E193:T196" si="174">E198</f>
        <v>0</v>
      </c>
      <c r="F193" s="20">
        <f t="shared" si="174"/>
        <v>70</v>
      </c>
      <c r="G193" s="20">
        <f t="shared" si="174"/>
        <v>0</v>
      </c>
      <c r="H193" s="20">
        <f t="shared" si="174"/>
        <v>0</v>
      </c>
      <c r="I193" s="20">
        <f t="shared" si="174"/>
        <v>0</v>
      </c>
      <c r="J193" s="20">
        <f t="shared" si="174"/>
        <v>0</v>
      </c>
      <c r="K193" s="9">
        <f t="shared" si="174"/>
        <v>0</v>
      </c>
      <c r="L193" s="20">
        <f t="shared" si="174"/>
        <v>0</v>
      </c>
      <c r="M193" s="64">
        <f t="shared" si="174"/>
        <v>0</v>
      </c>
      <c r="N193" s="20">
        <f t="shared" si="174"/>
        <v>0</v>
      </c>
      <c r="O193" s="20">
        <f t="shared" si="174"/>
        <v>0</v>
      </c>
      <c r="P193" s="20">
        <f t="shared" si="174"/>
        <v>0</v>
      </c>
      <c r="Q193" s="20">
        <f t="shared" si="174"/>
        <v>0</v>
      </c>
      <c r="R193" s="20">
        <f t="shared" si="174"/>
        <v>0</v>
      </c>
      <c r="S193" s="20">
        <f t="shared" si="174"/>
        <v>0</v>
      </c>
      <c r="T193" s="20">
        <f t="shared" si="174"/>
        <v>0</v>
      </c>
    </row>
    <row r="194" spans="1:20" ht="21" x14ac:dyDescent="0.25">
      <c r="A194" s="93"/>
      <c r="B194" s="92"/>
      <c r="C194" s="28" t="s">
        <v>20</v>
      </c>
      <c r="D194" s="20">
        <f t="shared" si="58"/>
        <v>0</v>
      </c>
      <c r="E194" s="20">
        <f t="shared" si="174"/>
        <v>0</v>
      </c>
      <c r="F194" s="20">
        <f t="shared" si="174"/>
        <v>0</v>
      </c>
      <c r="G194" s="20">
        <f t="shared" si="174"/>
        <v>0</v>
      </c>
      <c r="H194" s="20">
        <f t="shared" si="174"/>
        <v>0</v>
      </c>
      <c r="I194" s="20">
        <f t="shared" si="174"/>
        <v>0</v>
      </c>
      <c r="J194" s="20">
        <f t="shared" si="174"/>
        <v>0</v>
      </c>
      <c r="K194" s="9">
        <f t="shared" si="174"/>
        <v>0</v>
      </c>
      <c r="L194" s="20">
        <f t="shared" si="174"/>
        <v>0</v>
      </c>
      <c r="M194" s="64">
        <f t="shared" si="174"/>
        <v>0</v>
      </c>
      <c r="N194" s="20">
        <f t="shared" si="174"/>
        <v>0</v>
      </c>
      <c r="O194" s="20">
        <f t="shared" si="174"/>
        <v>0</v>
      </c>
      <c r="P194" s="20">
        <f t="shared" si="174"/>
        <v>0</v>
      </c>
      <c r="Q194" s="20">
        <f t="shared" si="174"/>
        <v>0</v>
      </c>
      <c r="R194" s="20">
        <f t="shared" si="174"/>
        <v>0</v>
      </c>
      <c r="S194" s="20">
        <f t="shared" si="174"/>
        <v>0</v>
      </c>
      <c r="T194" s="20">
        <f t="shared" si="174"/>
        <v>0</v>
      </c>
    </row>
    <row r="195" spans="1:20" ht="21" x14ac:dyDescent="0.25">
      <c r="A195" s="93"/>
      <c r="B195" s="92"/>
      <c r="C195" s="28" t="s">
        <v>182</v>
      </c>
      <c r="D195" s="20">
        <f t="shared" si="58"/>
        <v>21</v>
      </c>
      <c r="E195" s="20">
        <f t="shared" si="174"/>
        <v>0</v>
      </c>
      <c r="F195" s="20">
        <f t="shared" si="174"/>
        <v>21</v>
      </c>
      <c r="G195" s="20">
        <f t="shared" si="174"/>
        <v>0</v>
      </c>
      <c r="H195" s="20">
        <f t="shared" si="174"/>
        <v>0</v>
      </c>
      <c r="I195" s="20">
        <f t="shared" si="174"/>
        <v>0</v>
      </c>
      <c r="J195" s="20">
        <f t="shared" si="174"/>
        <v>0</v>
      </c>
      <c r="K195" s="9">
        <f t="shared" si="174"/>
        <v>0</v>
      </c>
      <c r="L195" s="20">
        <f t="shared" si="174"/>
        <v>0</v>
      </c>
      <c r="M195" s="64">
        <f t="shared" si="174"/>
        <v>0</v>
      </c>
      <c r="N195" s="20">
        <f t="shared" si="174"/>
        <v>0</v>
      </c>
      <c r="O195" s="20">
        <f t="shared" si="174"/>
        <v>0</v>
      </c>
      <c r="P195" s="20">
        <f t="shared" si="174"/>
        <v>0</v>
      </c>
      <c r="Q195" s="20">
        <f t="shared" si="174"/>
        <v>0</v>
      </c>
      <c r="R195" s="20">
        <f t="shared" si="174"/>
        <v>0</v>
      </c>
      <c r="S195" s="20">
        <f t="shared" si="174"/>
        <v>0</v>
      </c>
      <c r="T195" s="20">
        <f t="shared" si="174"/>
        <v>0</v>
      </c>
    </row>
    <row r="196" spans="1:20" ht="21" x14ac:dyDescent="0.25">
      <c r="A196" s="93"/>
      <c r="B196" s="92"/>
      <c r="C196" s="28" t="s">
        <v>21</v>
      </c>
      <c r="D196" s="20">
        <f t="shared" si="58"/>
        <v>0</v>
      </c>
      <c r="E196" s="20">
        <f t="shared" si="174"/>
        <v>0</v>
      </c>
      <c r="F196" s="20">
        <f t="shared" si="174"/>
        <v>0</v>
      </c>
      <c r="G196" s="20">
        <f t="shared" si="174"/>
        <v>0</v>
      </c>
      <c r="H196" s="20">
        <f t="shared" si="174"/>
        <v>0</v>
      </c>
      <c r="I196" s="20">
        <f t="shared" si="174"/>
        <v>0</v>
      </c>
      <c r="J196" s="20">
        <f t="shared" si="174"/>
        <v>0</v>
      </c>
      <c r="K196" s="9">
        <f t="shared" si="174"/>
        <v>0</v>
      </c>
      <c r="L196" s="20">
        <f t="shared" si="174"/>
        <v>0</v>
      </c>
      <c r="M196" s="64">
        <f t="shared" si="174"/>
        <v>0</v>
      </c>
      <c r="N196" s="20">
        <f t="shared" si="174"/>
        <v>0</v>
      </c>
      <c r="O196" s="20">
        <f t="shared" si="174"/>
        <v>0</v>
      </c>
      <c r="P196" s="20">
        <f t="shared" si="174"/>
        <v>0</v>
      </c>
      <c r="Q196" s="20">
        <f t="shared" si="174"/>
        <v>0</v>
      </c>
      <c r="R196" s="20">
        <f t="shared" si="174"/>
        <v>0</v>
      </c>
      <c r="S196" s="20">
        <f t="shared" si="174"/>
        <v>0</v>
      </c>
      <c r="T196" s="20">
        <f t="shared" si="174"/>
        <v>0</v>
      </c>
    </row>
    <row r="197" spans="1:20" ht="15.75" customHeight="1" x14ac:dyDescent="0.25">
      <c r="A197" s="93" t="s">
        <v>65</v>
      </c>
      <c r="B197" s="92" t="s">
        <v>42</v>
      </c>
      <c r="C197" s="26" t="s">
        <v>18</v>
      </c>
      <c r="D197" s="24">
        <f t="shared" si="58"/>
        <v>91</v>
      </c>
      <c r="E197" s="24">
        <f>SUM(E198:E201)</f>
        <v>0</v>
      </c>
      <c r="F197" s="24">
        <f t="shared" ref="F197:O197" si="175">SUM(F198:F201)</f>
        <v>91</v>
      </c>
      <c r="G197" s="24">
        <f t="shared" si="175"/>
        <v>0</v>
      </c>
      <c r="H197" s="24">
        <f t="shared" si="175"/>
        <v>0</v>
      </c>
      <c r="I197" s="24">
        <f t="shared" si="175"/>
        <v>0</v>
      </c>
      <c r="J197" s="24">
        <f t="shared" si="175"/>
        <v>0</v>
      </c>
      <c r="K197" s="8">
        <f t="shared" si="175"/>
        <v>0</v>
      </c>
      <c r="L197" s="24">
        <f t="shared" si="175"/>
        <v>0</v>
      </c>
      <c r="M197" s="65">
        <f t="shared" si="175"/>
        <v>0</v>
      </c>
      <c r="N197" s="24">
        <f t="shared" si="175"/>
        <v>0</v>
      </c>
      <c r="O197" s="24">
        <f t="shared" si="175"/>
        <v>0</v>
      </c>
      <c r="P197" s="24">
        <v>0</v>
      </c>
      <c r="Q197" s="25">
        <v>0</v>
      </c>
      <c r="R197" s="25">
        <v>0</v>
      </c>
      <c r="S197" s="25">
        <v>0</v>
      </c>
      <c r="T197" s="25">
        <v>0</v>
      </c>
    </row>
    <row r="198" spans="1:20" ht="22.5" x14ac:dyDescent="0.25">
      <c r="A198" s="93"/>
      <c r="B198" s="92"/>
      <c r="C198" s="26" t="s">
        <v>19</v>
      </c>
      <c r="D198" s="24">
        <f t="shared" si="58"/>
        <v>70</v>
      </c>
      <c r="E198" s="24">
        <v>0</v>
      </c>
      <c r="F198" s="24">
        <v>70</v>
      </c>
      <c r="G198" s="24">
        <v>0</v>
      </c>
      <c r="H198" s="24">
        <v>0</v>
      </c>
      <c r="I198" s="24">
        <v>0</v>
      </c>
      <c r="J198" s="24">
        <v>0</v>
      </c>
      <c r="K198" s="8">
        <v>0</v>
      </c>
      <c r="L198" s="24">
        <v>0</v>
      </c>
      <c r="M198" s="65">
        <v>0</v>
      </c>
      <c r="N198" s="24">
        <v>0</v>
      </c>
      <c r="O198" s="24">
        <v>0</v>
      </c>
      <c r="P198" s="24">
        <v>0</v>
      </c>
      <c r="Q198" s="25">
        <v>0</v>
      </c>
      <c r="R198" s="25">
        <v>0</v>
      </c>
      <c r="S198" s="25">
        <v>0</v>
      </c>
      <c r="T198" s="25">
        <v>0</v>
      </c>
    </row>
    <row r="199" spans="1:20" ht="22.5" x14ac:dyDescent="0.25">
      <c r="A199" s="93"/>
      <c r="B199" s="92"/>
      <c r="C199" s="26" t="s">
        <v>20</v>
      </c>
      <c r="D199" s="24">
        <f t="shared" si="58"/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24">
        <v>0</v>
      </c>
      <c r="L199" s="24">
        <v>0</v>
      </c>
      <c r="M199" s="65">
        <v>0</v>
      </c>
      <c r="N199" s="24">
        <v>0</v>
      </c>
      <c r="O199" s="24">
        <v>0</v>
      </c>
      <c r="P199" s="24">
        <v>0</v>
      </c>
      <c r="Q199" s="24">
        <v>0</v>
      </c>
      <c r="R199" s="24">
        <v>0</v>
      </c>
      <c r="S199" s="24">
        <v>0</v>
      </c>
      <c r="T199" s="24">
        <v>0</v>
      </c>
    </row>
    <row r="200" spans="1:20" ht="22.5" x14ac:dyDescent="0.25">
      <c r="A200" s="93"/>
      <c r="B200" s="92"/>
      <c r="C200" s="26" t="s">
        <v>182</v>
      </c>
      <c r="D200" s="24">
        <f t="shared" si="58"/>
        <v>21</v>
      </c>
      <c r="E200" s="24">
        <v>0</v>
      </c>
      <c r="F200" s="24">
        <v>21</v>
      </c>
      <c r="G200" s="24">
        <v>0</v>
      </c>
      <c r="H200" s="24">
        <v>0</v>
      </c>
      <c r="I200" s="24">
        <v>0</v>
      </c>
      <c r="J200" s="24">
        <v>0</v>
      </c>
      <c r="K200" s="8">
        <v>0</v>
      </c>
      <c r="L200" s="24">
        <v>0</v>
      </c>
      <c r="M200" s="65">
        <v>0</v>
      </c>
      <c r="N200" s="24">
        <v>0</v>
      </c>
      <c r="O200" s="24">
        <v>0</v>
      </c>
      <c r="P200" s="24">
        <v>0</v>
      </c>
      <c r="Q200" s="25">
        <v>0</v>
      </c>
      <c r="R200" s="25">
        <v>0</v>
      </c>
      <c r="S200" s="25">
        <v>0</v>
      </c>
      <c r="T200" s="25">
        <v>0</v>
      </c>
    </row>
    <row r="201" spans="1:20" ht="22.5" x14ac:dyDescent="0.25">
      <c r="A201" s="93"/>
      <c r="B201" s="92"/>
      <c r="C201" s="26" t="s">
        <v>21</v>
      </c>
      <c r="D201" s="24">
        <f t="shared" si="58"/>
        <v>0</v>
      </c>
      <c r="E201" s="24">
        <v>0</v>
      </c>
      <c r="F201" s="24">
        <v>0</v>
      </c>
      <c r="G201" s="24">
        <v>0</v>
      </c>
      <c r="H201" s="24">
        <v>0</v>
      </c>
      <c r="I201" s="24">
        <v>0</v>
      </c>
      <c r="J201" s="24">
        <v>0</v>
      </c>
      <c r="K201" s="24">
        <v>0</v>
      </c>
      <c r="L201" s="24">
        <v>0</v>
      </c>
      <c r="M201" s="65">
        <v>0</v>
      </c>
      <c r="N201" s="24">
        <v>0</v>
      </c>
      <c r="O201" s="24">
        <v>0</v>
      </c>
      <c r="P201" s="24">
        <v>0</v>
      </c>
      <c r="Q201" s="24">
        <v>0</v>
      </c>
      <c r="R201" s="24">
        <v>0</v>
      </c>
      <c r="S201" s="24">
        <v>0</v>
      </c>
      <c r="T201" s="24">
        <v>0</v>
      </c>
    </row>
    <row r="202" spans="1:20" ht="18" customHeight="1" x14ac:dyDescent="0.25">
      <c r="A202" s="93" t="s">
        <v>66</v>
      </c>
      <c r="B202" s="92" t="s">
        <v>43</v>
      </c>
      <c r="C202" s="26" t="s">
        <v>18</v>
      </c>
      <c r="D202" s="20">
        <f t="shared" si="58"/>
        <v>3200</v>
      </c>
      <c r="E202" s="20">
        <f>E207</f>
        <v>0</v>
      </c>
      <c r="F202" s="20">
        <f t="shared" ref="F202:O202" si="176">F207</f>
        <v>1100</v>
      </c>
      <c r="G202" s="20">
        <f t="shared" si="176"/>
        <v>2100</v>
      </c>
      <c r="H202" s="20">
        <f t="shared" si="176"/>
        <v>0</v>
      </c>
      <c r="I202" s="20">
        <f t="shared" si="176"/>
        <v>0</v>
      </c>
      <c r="J202" s="20">
        <f t="shared" si="176"/>
        <v>0</v>
      </c>
      <c r="K202" s="9">
        <f t="shared" si="176"/>
        <v>0</v>
      </c>
      <c r="L202" s="20">
        <f t="shared" si="176"/>
        <v>0</v>
      </c>
      <c r="M202" s="64">
        <f t="shared" si="176"/>
        <v>0</v>
      </c>
      <c r="N202" s="20">
        <f t="shared" si="176"/>
        <v>0</v>
      </c>
      <c r="O202" s="20">
        <f t="shared" si="176"/>
        <v>0</v>
      </c>
      <c r="P202" s="20">
        <f t="shared" ref="P202:T202" si="177">P207</f>
        <v>0</v>
      </c>
      <c r="Q202" s="20">
        <f t="shared" si="177"/>
        <v>0</v>
      </c>
      <c r="R202" s="20">
        <f t="shared" si="177"/>
        <v>0</v>
      </c>
      <c r="S202" s="20">
        <f t="shared" si="177"/>
        <v>0</v>
      </c>
      <c r="T202" s="20">
        <f t="shared" si="177"/>
        <v>0</v>
      </c>
    </row>
    <row r="203" spans="1:20" ht="22.5" x14ac:dyDescent="0.25">
      <c r="A203" s="93"/>
      <c r="B203" s="92"/>
      <c r="C203" s="26" t="s">
        <v>19</v>
      </c>
      <c r="D203" s="20">
        <f t="shared" si="58"/>
        <v>0</v>
      </c>
      <c r="E203" s="20">
        <f t="shared" ref="E203:T206" si="178">E208</f>
        <v>0</v>
      </c>
      <c r="F203" s="20">
        <f t="shared" si="178"/>
        <v>0</v>
      </c>
      <c r="G203" s="20">
        <f t="shared" si="178"/>
        <v>0</v>
      </c>
      <c r="H203" s="20">
        <f t="shared" si="178"/>
        <v>0</v>
      </c>
      <c r="I203" s="20">
        <f t="shared" si="178"/>
        <v>0</v>
      </c>
      <c r="J203" s="20">
        <f t="shared" si="178"/>
        <v>0</v>
      </c>
      <c r="K203" s="9">
        <f t="shared" si="178"/>
        <v>0</v>
      </c>
      <c r="L203" s="20">
        <f t="shared" si="178"/>
        <v>0</v>
      </c>
      <c r="M203" s="64">
        <f t="shared" si="178"/>
        <v>0</v>
      </c>
      <c r="N203" s="20">
        <f t="shared" si="178"/>
        <v>0</v>
      </c>
      <c r="O203" s="20">
        <f t="shared" si="178"/>
        <v>0</v>
      </c>
      <c r="P203" s="20">
        <f t="shared" si="178"/>
        <v>0</v>
      </c>
      <c r="Q203" s="20">
        <f t="shared" si="178"/>
        <v>0</v>
      </c>
      <c r="R203" s="20">
        <f t="shared" si="178"/>
        <v>0</v>
      </c>
      <c r="S203" s="20">
        <f t="shared" si="178"/>
        <v>0</v>
      </c>
      <c r="T203" s="20">
        <f t="shared" si="178"/>
        <v>0</v>
      </c>
    </row>
    <row r="204" spans="1:20" ht="22.5" x14ac:dyDescent="0.25">
      <c r="A204" s="93"/>
      <c r="B204" s="92"/>
      <c r="C204" s="26" t="s">
        <v>20</v>
      </c>
      <c r="D204" s="20">
        <f t="shared" si="58"/>
        <v>0</v>
      </c>
      <c r="E204" s="20">
        <f t="shared" si="178"/>
        <v>0</v>
      </c>
      <c r="F204" s="20">
        <f t="shared" si="178"/>
        <v>0</v>
      </c>
      <c r="G204" s="20">
        <f t="shared" si="178"/>
        <v>0</v>
      </c>
      <c r="H204" s="20">
        <f t="shared" si="178"/>
        <v>0</v>
      </c>
      <c r="I204" s="20">
        <f t="shared" si="178"/>
        <v>0</v>
      </c>
      <c r="J204" s="20">
        <f t="shared" si="178"/>
        <v>0</v>
      </c>
      <c r="K204" s="9">
        <f t="shared" si="178"/>
        <v>0</v>
      </c>
      <c r="L204" s="20">
        <f t="shared" si="178"/>
        <v>0</v>
      </c>
      <c r="M204" s="64">
        <f t="shared" si="178"/>
        <v>0</v>
      </c>
      <c r="N204" s="20">
        <f t="shared" si="178"/>
        <v>0</v>
      </c>
      <c r="O204" s="20">
        <f t="shared" si="178"/>
        <v>0</v>
      </c>
      <c r="P204" s="20">
        <f t="shared" si="178"/>
        <v>0</v>
      </c>
      <c r="Q204" s="20">
        <f t="shared" si="178"/>
        <v>0</v>
      </c>
      <c r="R204" s="20">
        <f t="shared" si="178"/>
        <v>0</v>
      </c>
      <c r="S204" s="20">
        <f t="shared" si="178"/>
        <v>0</v>
      </c>
      <c r="T204" s="20">
        <f t="shared" si="178"/>
        <v>0</v>
      </c>
    </row>
    <row r="205" spans="1:20" ht="22.5" x14ac:dyDescent="0.25">
      <c r="A205" s="93"/>
      <c r="B205" s="92"/>
      <c r="C205" s="26" t="s">
        <v>182</v>
      </c>
      <c r="D205" s="20">
        <f t="shared" si="58"/>
        <v>3200</v>
      </c>
      <c r="E205" s="20">
        <f t="shared" si="178"/>
        <v>0</v>
      </c>
      <c r="F205" s="20">
        <f t="shared" si="178"/>
        <v>1100</v>
      </c>
      <c r="G205" s="20">
        <f t="shared" si="178"/>
        <v>2100</v>
      </c>
      <c r="H205" s="20">
        <f t="shared" si="178"/>
        <v>0</v>
      </c>
      <c r="I205" s="20">
        <f t="shared" si="178"/>
        <v>0</v>
      </c>
      <c r="J205" s="20">
        <f t="shared" si="178"/>
        <v>0</v>
      </c>
      <c r="K205" s="9">
        <f t="shared" si="178"/>
        <v>0</v>
      </c>
      <c r="L205" s="20">
        <f t="shared" si="178"/>
        <v>0</v>
      </c>
      <c r="M205" s="64">
        <f t="shared" si="178"/>
        <v>0</v>
      </c>
      <c r="N205" s="20">
        <f t="shared" si="178"/>
        <v>0</v>
      </c>
      <c r="O205" s="20">
        <f t="shared" si="178"/>
        <v>0</v>
      </c>
      <c r="P205" s="20">
        <f t="shared" si="178"/>
        <v>0</v>
      </c>
      <c r="Q205" s="20">
        <f t="shared" si="178"/>
        <v>0</v>
      </c>
      <c r="R205" s="20">
        <f t="shared" si="178"/>
        <v>0</v>
      </c>
      <c r="S205" s="20">
        <f t="shared" si="178"/>
        <v>0</v>
      </c>
      <c r="T205" s="20">
        <f t="shared" si="178"/>
        <v>0</v>
      </c>
    </row>
    <row r="206" spans="1:20" ht="22.5" x14ac:dyDescent="0.25">
      <c r="A206" s="93"/>
      <c r="B206" s="92"/>
      <c r="C206" s="26" t="s">
        <v>21</v>
      </c>
      <c r="D206" s="20">
        <f t="shared" ref="D206:D240" si="179">E206+F206+G206+H206+I206+J206+K206+L206+M206+N206+O206</f>
        <v>0</v>
      </c>
      <c r="E206" s="20">
        <f t="shared" si="178"/>
        <v>0</v>
      </c>
      <c r="F206" s="20">
        <f t="shared" si="178"/>
        <v>0</v>
      </c>
      <c r="G206" s="20">
        <f t="shared" si="178"/>
        <v>0</v>
      </c>
      <c r="H206" s="20">
        <f t="shared" si="178"/>
        <v>0</v>
      </c>
      <c r="I206" s="20">
        <f t="shared" si="178"/>
        <v>0</v>
      </c>
      <c r="J206" s="20">
        <f t="shared" si="178"/>
        <v>0</v>
      </c>
      <c r="K206" s="9">
        <f t="shared" si="178"/>
        <v>0</v>
      </c>
      <c r="L206" s="20">
        <f t="shared" si="178"/>
        <v>0</v>
      </c>
      <c r="M206" s="64">
        <f t="shared" si="178"/>
        <v>0</v>
      </c>
      <c r="N206" s="20">
        <f t="shared" si="178"/>
        <v>0</v>
      </c>
      <c r="O206" s="20">
        <f t="shared" si="178"/>
        <v>0</v>
      </c>
      <c r="P206" s="20">
        <f t="shared" si="178"/>
        <v>0</v>
      </c>
      <c r="Q206" s="20">
        <f t="shared" si="178"/>
        <v>0</v>
      </c>
      <c r="R206" s="20">
        <f t="shared" si="178"/>
        <v>0</v>
      </c>
      <c r="S206" s="20">
        <f t="shared" si="178"/>
        <v>0</v>
      </c>
      <c r="T206" s="20">
        <f t="shared" si="178"/>
        <v>0</v>
      </c>
    </row>
    <row r="207" spans="1:20" ht="18.75" customHeight="1" x14ac:dyDescent="0.25">
      <c r="A207" s="91" t="s">
        <v>67</v>
      </c>
      <c r="B207" s="92" t="s">
        <v>44</v>
      </c>
      <c r="C207" s="26" t="s">
        <v>18</v>
      </c>
      <c r="D207" s="24">
        <f t="shared" si="179"/>
        <v>3200</v>
      </c>
      <c r="E207" s="24">
        <f>SUM(E208:E211)</f>
        <v>0</v>
      </c>
      <c r="F207" s="24">
        <f t="shared" ref="F207:O207" si="180">SUM(F208:F211)</f>
        <v>1100</v>
      </c>
      <c r="G207" s="24">
        <f t="shared" si="180"/>
        <v>2100</v>
      </c>
      <c r="H207" s="24">
        <f t="shared" si="180"/>
        <v>0</v>
      </c>
      <c r="I207" s="24">
        <f t="shared" si="180"/>
        <v>0</v>
      </c>
      <c r="J207" s="24">
        <f t="shared" si="180"/>
        <v>0</v>
      </c>
      <c r="K207" s="8">
        <f t="shared" si="180"/>
        <v>0</v>
      </c>
      <c r="L207" s="24">
        <f t="shared" si="180"/>
        <v>0</v>
      </c>
      <c r="M207" s="65">
        <f t="shared" si="180"/>
        <v>0</v>
      </c>
      <c r="N207" s="24">
        <f t="shared" si="180"/>
        <v>0</v>
      </c>
      <c r="O207" s="24">
        <f t="shared" si="180"/>
        <v>0</v>
      </c>
      <c r="P207" s="24">
        <v>0</v>
      </c>
      <c r="Q207" s="25">
        <v>0</v>
      </c>
      <c r="R207" s="25">
        <v>0</v>
      </c>
      <c r="S207" s="25">
        <v>0</v>
      </c>
      <c r="T207" s="25">
        <v>0</v>
      </c>
    </row>
    <row r="208" spans="1:20" ht="22.5" x14ac:dyDescent="0.25">
      <c r="A208" s="91"/>
      <c r="B208" s="92"/>
      <c r="C208" s="26" t="s">
        <v>19</v>
      </c>
      <c r="D208" s="24">
        <f t="shared" si="179"/>
        <v>0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  <c r="L208" s="24">
        <v>0</v>
      </c>
      <c r="M208" s="65">
        <v>0</v>
      </c>
      <c r="N208" s="24">
        <v>0</v>
      </c>
      <c r="O208" s="24">
        <v>0</v>
      </c>
      <c r="P208" s="24">
        <v>0</v>
      </c>
      <c r="Q208" s="24">
        <v>0</v>
      </c>
      <c r="R208" s="24">
        <v>0</v>
      </c>
      <c r="S208" s="24">
        <v>0</v>
      </c>
      <c r="T208" s="24">
        <v>0</v>
      </c>
    </row>
    <row r="209" spans="1:20" ht="22.5" x14ac:dyDescent="0.25">
      <c r="A209" s="91"/>
      <c r="B209" s="92"/>
      <c r="C209" s="26" t="s">
        <v>20</v>
      </c>
      <c r="D209" s="24">
        <f t="shared" si="179"/>
        <v>0</v>
      </c>
      <c r="E209" s="24">
        <v>0</v>
      </c>
      <c r="F209" s="24">
        <v>0</v>
      </c>
      <c r="G209" s="24">
        <v>0</v>
      </c>
      <c r="H209" s="24">
        <v>0</v>
      </c>
      <c r="I209" s="24">
        <v>0</v>
      </c>
      <c r="J209" s="24">
        <v>0</v>
      </c>
      <c r="K209" s="24">
        <v>0</v>
      </c>
      <c r="L209" s="24">
        <v>0</v>
      </c>
      <c r="M209" s="65">
        <v>0</v>
      </c>
      <c r="N209" s="24">
        <v>0</v>
      </c>
      <c r="O209" s="24">
        <v>0</v>
      </c>
      <c r="P209" s="24">
        <v>0</v>
      </c>
      <c r="Q209" s="24">
        <v>0</v>
      </c>
      <c r="R209" s="24">
        <v>0</v>
      </c>
      <c r="S209" s="24">
        <v>0</v>
      </c>
      <c r="T209" s="24">
        <v>0</v>
      </c>
    </row>
    <row r="210" spans="1:20" ht="22.5" x14ac:dyDescent="0.25">
      <c r="A210" s="91"/>
      <c r="B210" s="92"/>
      <c r="C210" s="26" t="s">
        <v>182</v>
      </c>
      <c r="D210" s="24">
        <f t="shared" si="179"/>
        <v>3200</v>
      </c>
      <c r="E210" s="24">
        <v>0</v>
      </c>
      <c r="F210" s="24">
        <v>1100</v>
      </c>
      <c r="G210" s="24">
        <v>2100</v>
      </c>
      <c r="H210" s="24">
        <v>0</v>
      </c>
      <c r="I210" s="24">
        <v>0</v>
      </c>
      <c r="J210" s="24">
        <v>0</v>
      </c>
      <c r="K210" s="8">
        <v>0</v>
      </c>
      <c r="L210" s="24">
        <v>0</v>
      </c>
      <c r="M210" s="65">
        <v>0</v>
      </c>
      <c r="N210" s="24">
        <v>0</v>
      </c>
      <c r="O210" s="24">
        <v>0</v>
      </c>
      <c r="P210" s="24">
        <v>0</v>
      </c>
      <c r="Q210" s="25">
        <v>0</v>
      </c>
      <c r="R210" s="25">
        <v>0</v>
      </c>
      <c r="S210" s="25">
        <v>0</v>
      </c>
      <c r="T210" s="25">
        <v>0</v>
      </c>
    </row>
    <row r="211" spans="1:20" ht="22.5" x14ac:dyDescent="0.25">
      <c r="A211" s="91"/>
      <c r="B211" s="92"/>
      <c r="C211" s="26" t="s">
        <v>21</v>
      </c>
      <c r="D211" s="24">
        <f t="shared" si="179"/>
        <v>0</v>
      </c>
      <c r="E211" s="24">
        <v>0</v>
      </c>
      <c r="F211" s="24">
        <v>0</v>
      </c>
      <c r="G211" s="24">
        <v>0</v>
      </c>
      <c r="H211" s="24">
        <v>0</v>
      </c>
      <c r="I211" s="24">
        <v>0</v>
      </c>
      <c r="J211" s="24">
        <v>0</v>
      </c>
      <c r="K211" s="24">
        <v>0</v>
      </c>
      <c r="L211" s="24">
        <v>0</v>
      </c>
      <c r="M211" s="65">
        <v>0</v>
      </c>
      <c r="N211" s="24">
        <v>0</v>
      </c>
      <c r="O211" s="24">
        <v>0</v>
      </c>
      <c r="P211" s="24">
        <v>0</v>
      </c>
      <c r="Q211" s="24">
        <v>0</v>
      </c>
      <c r="R211" s="24">
        <v>0</v>
      </c>
      <c r="S211" s="24">
        <v>0</v>
      </c>
      <c r="T211" s="24">
        <v>0</v>
      </c>
    </row>
    <row r="212" spans="1:20" ht="20.25" customHeight="1" x14ac:dyDescent="0.25">
      <c r="A212" s="93" t="s">
        <v>68</v>
      </c>
      <c r="B212" s="92" t="s">
        <v>45</v>
      </c>
      <c r="C212" s="26" t="s">
        <v>18</v>
      </c>
      <c r="D212" s="20">
        <f t="shared" si="179"/>
        <v>3929.5</v>
      </c>
      <c r="E212" s="20">
        <f>E217</f>
        <v>0</v>
      </c>
      <c r="F212" s="20">
        <f t="shared" ref="F212:T212" si="181">F217</f>
        <v>0</v>
      </c>
      <c r="G212" s="20">
        <f t="shared" si="181"/>
        <v>0</v>
      </c>
      <c r="H212" s="20">
        <f t="shared" si="181"/>
        <v>3929.5</v>
      </c>
      <c r="I212" s="20">
        <f t="shared" si="181"/>
        <v>0</v>
      </c>
      <c r="J212" s="20">
        <f t="shared" si="181"/>
        <v>0</v>
      </c>
      <c r="K212" s="9">
        <f t="shared" si="181"/>
        <v>0</v>
      </c>
      <c r="L212" s="20">
        <f t="shared" si="181"/>
        <v>0</v>
      </c>
      <c r="M212" s="64">
        <f t="shared" si="181"/>
        <v>0</v>
      </c>
      <c r="N212" s="20">
        <f t="shared" si="181"/>
        <v>0</v>
      </c>
      <c r="O212" s="20">
        <f t="shared" si="181"/>
        <v>0</v>
      </c>
      <c r="P212" s="20">
        <f t="shared" si="181"/>
        <v>0</v>
      </c>
      <c r="Q212" s="20">
        <f t="shared" si="181"/>
        <v>0</v>
      </c>
      <c r="R212" s="20">
        <f t="shared" si="181"/>
        <v>0</v>
      </c>
      <c r="S212" s="20">
        <f t="shared" si="181"/>
        <v>0</v>
      </c>
      <c r="T212" s="20">
        <f t="shared" si="181"/>
        <v>0</v>
      </c>
    </row>
    <row r="213" spans="1:20" ht="22.5" x14ac:dyDescent="0.25">
      <c r="A213" s="93"/>
      <c r="B213" s="92"/>
      <c r="C213" s="26" t="s">
        <v>19</v>
      </c>
      <c r="D213" s="20">
        <f t="shared" si="179"/>
        <v>0</v>
      </c>
      <c r="E213" s="20">
        <f t="shared" ref="E213:O216" si="182">E218</f>
        <v>0</v>
      </c>
      <c r="F213" s="20">
        <f t="shared" si="182"/>
        <v>0</v>
      </c>
      <c r="G213" s="20">
        <f t="shared" si="182"/>
        <v>0</v>
      </c>
      <c r="H213" s="20">
        <f t="shared" si="182"/>
        <v>0</v>
      </c>
      <c r="I213" s="20">
        <f t="shared" si="182"/>
        <v>0</v>
      </c>
      <c r="J213" s="20">
        <f t="shared" si="182"/>
        <v>0</v>
      </c>
      <c r="K213" s="9">
        <f t="shared" si="182"/>
        <v>0</v>
      </c>
      <c r="L213" s="20">
        <f t="shared" si="182"/>
        <v>0</v>
      </c>
      <c r="M213" s="64">
        <f t="shared" si="182"/>
        <v>0</v>
      </c>
      <c r="N213" s="20">
        <f t="shared" si="182"/>
        <v>0</v>
      </c>
      <c r="O213" s="20">
        <f t="shared" si="182"/>
        <v>0</v>
      </c>
      <c r="P213" s="20">
        <f t="shared" ref="P213:T213" si="183">P218</f>
        <v>0</v>
      </c>
      <c r="Q213" s="20">
        <f t="shared" si="183"/>
        <v>0</v>
      </c>
      <c r="R213" s="20">
        <f t="shared" si="183"/>
        <v>0</v>
      </c>
      <c r="S213" s="20">
        <f t="shared" si="183"/>
        <v>0</v>
      </c>
      <c r="T213" s="20">
        <f t="shared" si="183"/>
        <v>0</v>
      </c>
    </row>
    <row r="214" spans="1:20" ht="22.5" x14ac:dyDescent="0.25">
      <c r="A214" s="93"/>
      <c r="B214" s="92"/>
      <c r="C214" s="26" t="s">
        <v>20</v>
      </c>
      <c r="D214" s="20">
        <f t="shared" si="179"/>
        <v>3890.2</v>
      </c>
      <c r="E214" s="20">
        <f t="shared" si="182"/>
        <v>0</v>
      </c>
      <c r="F214" s="20">
        <f t="shared" si="182"/>
        <v>0</v>
      </c>
      <c r="G214" s="20">
        <f t="shared" si="182"/>
        <v>0</v>
      </c>
      <c r="H214" s="20">
        <f t="shared" si="182"/>
        <v>3890.2</v>
      </c>
      <c r="I214" s="20">
        <f t="shared" si="182"/>
        <v>0</v>
      </c>
      <c r="J214" s="20">
        <f t="shared" si="182"/>
        <v>0</v>
      </c>
      <c r="K214" s="9">
        <f t="shared" si="182"/>
        <v>0</v>
      </c>
      <c r="L214" s="20">
        <f t="shared" si="182"/>
        <v>0</v>
      </c>
      <c r="M214" s="64">
        <f t="shared" si="182"/>
        <v>0</v>
      </c>
      <c r="N214" s="20">
        <f t="shared" si="182"/>
        <v>0</v>
      </c>
      <c r="O214" s="20">
        <f t="shared" si="182"/>
        <v>0</v>
      </c>
      <c r="P214" s="20">
        <f t="shared" ref="P214:T214" si="184">P219</f>
        <v>0</v>
      </c>
      <c r="Q214" s="20">
        <f t="shared" si="184"/>
        <v>0</v>
      </c>
      <c r="R214" s="20">
        <f t="shared" si="184"/>
        <v>0</v>
      </c>
      <c r="S214" s="20">
        <f t="shared" si="184"/>
        <v>0</v>
      </c>
      <c r="T214" s="20">
        <f t="shared" si="184"/>
        <v>0</v>
      </c>
    </row>
    <row r="215" spans="1:20" ht="22.5" x14ac:dyDescent="0.25">
      <c r="A215" s="93"/>
      <c r="B215" s="92"/>
      <c r="C215" s="26" t="s">
        <v>182</v>
      </c>
      <c r="D215" s="20">
        <f t="shared" si="179"/>
        <v>39.299999999999997</v>
      </c>
      <c r="E215" s="20">
        <f t="shared" si="182"/>
        <v>0</v>
      </c>
      <c r="F215" s="20">
        <f t="shared" si="182"/>
        <v>0</v>
      </c>
      <c r="G215" s="20">
        <f t="shared" si="182"/>
        <v>0</v>
      </c>
      <c r="H215" s="20">
        <f t="shared" si="182"/>
        <v>39.299999999999997</v>
      </c>
      <c r="I215" s="20">
        <f t="shared" si="182"/>
        <v>0</v>
      </c>
      <c r="J215" s="20">
        <f t="shared" si="182"/>
        <v>0</v>
      </c>
      <c r="K215" s="9">
        <f t="shared" si="182"/>
        <v>0</v>
      </c>
      <c r="L215" s="20">
        <f t="shared" si="182"/>
        <v>0</v>
      </c>
      <c r="M215" s="64">
        <f t="shared" si="182"/>
        <v>0</v>
      </c>
      <c r="N215" s="20">
        <f t="shared" si="182"/>
        <v>0</v>
      </c>
      <c r="O215" s="20">
        <f t="shared" si="182"/>
        <v>0</v>
      </c>
      <c r="P215" s="20">
        <f t="shared" ref="P215:T215" si="185">P220</f>
        <v>0</v>
      </c>
      <c r="Q215" s="20">
        <f t="shared" si="185"/>
        <v>0</v>
      </c>
      <c r="R215" s="20">
        <f t="shared" si="185"/>
        <v>0</v>
      </c>
      <c r="S215" s="20">
        <f t="shared" si="185"/>
        <v>0</v>
      </c>
      <c r="T215" s="20">
        <f t="shared" si="185"/>
        <v>0</v>
      </c>
    </row>
    <row r="216" spans="1:20" ht="22.5" x14ac:dyDescent="0.25">
      <c r="A216" s="93"/>
      <c r="B216" s="92"/>
      <c r="C216" s="26" t="s">
        <v>21</v>
      </c>
      <c r="D216" s="20">
        <f t="shared" si="179"/>
        <v>0</v>
      </c>
      <c r="E216" s="20">
        <f t="shared" si="182"/>
        <v>0</v>
      </c>
      <c r="F216" s="20">
        <f t="shared" si="182"/>
        <v>0</v>
      </c>
      <c r="G216" s="20">
        <f t="shared" si="182"/>
        <v>0</v>
      </c>
      <c r="H216" s="20">
        <f t="shared" si="182"/>
        <v>0</v>
      </c>
      <c r="I216" s="20">
        <f t="shared" si="182"/>
        <v>0</v>
      </c>
      <c r="J216" s="20">
        <f t="shared" ref="J216" si="186">J221</f>
        <v>0</v>
      </c>
      <c r="K216" s="9">
        <f t="shared" si="182"/>
        <v>0</v>
      </c>
      <c r="L216" s="20">
        <f t="shared" si="182"/>
        <v>0</v>
      </c>
      <c r="M216" s="64">
        <f t="shared" si="182"/>
        <v>0</v>
      </c>
      <c r="N216" s="20">
        <f t="shared" si="182"/>
        <v>0</v>
      </c>
      <c r="O216" s="20">
        <f t="shared" si="182"/>
        <v>0</v>
      </c>
      <c r="P216" s="20">
        <f t="shared" ref="P216:T216" si="187">P221</f>
        <v>0</v>
      </c>
      <c r="Q216" s="20">
        <f t="shared" si="187"/>
        <v>0</v>
      </c>
      <c r="R216" s="20">
        <f t="shared" si="187"/>
        <v>0</v>
      </c>
      <c r="S216" s="20">
        <f t="shared" si="187"/>
        <v>0</v>
      </c>
      <c r="T216" s="20">
        <f t="shared" si="187"/>
        <v>0</v>
      </c>
    </row>
    <row r="217" spans="1:20" ht="21" customHeight="1" x14ac:dyDescent="0.25">
      <c r="A217" s="93" t="s">
        <v>69</v>
      </c>
      <c r="B217" s="92" t="s">
        <v>46</v>
      </c>
      <c r="C217" s="26" t="s">
        <v>18</v>
      </c>
      <c r="D217" s="24">
        <f t="shared" si="179"/>
        <v>3929.5</v>
      </c>
      <c r="E217" s="24">
        <f>SUM(E218:E221)</f>
        <v>0</v>
      </c>
      <c r="F217" s="24">
        <f t="shared" ref="F217:O217" si="188">SUM(F218:F221)</f>
        <v>0</v>
      </c>
      <c r="G217" s="24">
        <f t="shared" si="188"/>
        <v>0</v>
      </c>
      <c r="H217" s="24">
        <f t="shared" si="188"/>
        <v>3929.5</v>
      </c>
      <c r="I217" s="24">
        <f t="shared" si="188"/>
        <v>0</v>
      </c>
      <c r="J217" s="24">
        <f t="shared" si="188"/>
        <v>0</v>
      </c>
      <c r="K217" s="8">
        <f t="shared" si="188"/>
        <v>0</v>
      </c>
      <c r="L217" s="24">
        <f t="shared" si="188"/>
        <v>0</v>
      </c>
      <c r="M217" s="65">
        <f t="shared" si="188"/>
        <v>0</v>
      </c>
      <c r="N217" s="24">
        <f t="shared" si="188"/>
        <v>0</v>
      </c>
      <c r="O217" s="24">
        <f t="shared" si="188"/>
        <v>0</v>
      </c>
      <c r="P217" s="24">
        <v>0</v>
      </c>
      <c r="Q217" s="25">
        <v>0</v>
      </c>
      <c r="R217" s="25">
        <v>0</v>
      </c>
      <c r="S217" s="25">
        <v>0</v>
      </c>
      <c r="T217" s="25">
        <v>0</v>
      </c>
    </row>
    <row r="218" spans="1:20" ht="22.5" x14ac:dyDescent="0.25">
      <c r="A218" s="93"/>
      <c r="B218" s="92"/>
      <c r="C218" s="26" t="s">
        <v>19</v>
      </c>
      <c r="D218" s="24">
        <f t="shared" si="179"/>
        <v>0</v>
      </c>
      <c r="E218" s="24">
        <v>0</v>
      </c>
      <c r="F218" s="24">
        <v>0</v>
      </c>
      <c r="G218" s="24">
        <v>0</v>
      </c>
      <c r="H218" s="24">
        <v>0</v>
      </c>
      <c r="I218" s="24">
        <v>0</v>
      </c>
      <c r="J218" s="24">
        <v>0</v>
      </c>
      <c r="K218" s="24">
        <v>0</v>
      </c>
      <c r="L218" s="24">
        <v>0</v>
      </c>
      <c r="M218" s="65">
        <v>0</v>
      </c>
      <c r="N218" s="24">
        <v>0</v>
      </c>
      <c r="O218" s="24">
        <v>0</v>
      </c>
      <c r="P218" s="24">
        <v>0</v>
      </c>
      <c r="Q218" s="24">
        <v>0</v>
      </c>
      <c r="R218" s="24">
        <v>0</v>
      </c>
      <c r="S218" s="24">
        <v>0</v>
      </c>
      <c r="T218" s="24">
        <v>0</v>
      </c>
    </row>
    <row r="219" spans="1:20" ht="26.25" customHeight="1" x14ac:dyDescent="0.25">
      <c r="A219" s="93"/>
      <c r="B219" s="92"/>
      <c r="C219" s="26" t="s">
        <v>20</v>
      </c>
      <c r="D219" s="24">
        <f t="shared" si="179"/>
        <v>3890.2</v>
      </c>
      <c r="E219" s="24">
        <f t="shared" ref="E219:G219" si="189">SUM(E220:E223)</f>
        <v>0</v>
      </c>
      <c r="F219" s="24">
        <f t="shared" si="189"/>
        <v>0</v>
      </c>
      <c r="G219" s="24">
        <f t="shared" si="189"/>
        <v>0</v>
      </c>
      <c r="H219" s="24">
        <v>3890.2</v>
      </c>
      <c r="I219" s="24">
        <v>0</v>
      </c>
      <c r="J219" s="24">
        <v>0</v>
      </c>
      <c r="K219" s="8">
        <v>0</v>
      </c>
      <c r="L219" s="24">
        <v>0</v>
      </c>
      <c r="M219" s="65">
        <v>0</v>
      </c>
      <c r="N219" s="24">
        <v>0</v>
      </c>
      <c r="O219" s="24">
        <v>0</v>
      </c>
      <c r="P219" s="24">
        <v>0</v>
      </c>
      <c r="Q219" s="25">
        <v>0</v>
      </c>
      <c r="R219" s="25">
        <v>0</v>
      </c>
      <c r="S219" s="25">
        <v>0</v>
      </c>
      <c r="T219" s="25">
        <v>0</v>
      </c>
    </row>
    <row r="220" spans="1:20" ht="26.25" customHeight="1" x14ac:dyDescent="0.25">
      <c r="A220" s="93"/>
      <c r="B220" s="92"/>
      <c r="C220" s="26" t="s">
        <v>182</v>
      </c>
      <c r="D220" s="24">
        <f t="shared" si="179"/>
        <v>39.299999999999997</v>
      </c>
      <c r="E220" s="24">
        <f t="shared" ref="E220:G220" si="190">SUM(E221:E224)</f>
        <v>0</v>
      </c>
      <c r="F220" s="24">
        <f t="shared" si="190"/>
        <v>0</v>
      </c>
      <c r="G220" s="24">
        <f t="shared" si="190"/>
        <v>0</v>
      </c>
      <c r="H220" s="24">
        <v>39.299999999999997</v>
      </c>
      <c r="I220" s="24">
        <v>0</v>
      </c>
      <c r="J220" s="24">
        <v>0</v>
      </c>
      <c r="K220" s="8">
        <v>0</v>
      </c>
      <c r="L220" s="24">
        <v>0</v>
      </c>
      <c r="M220" s="65">
        <v>0</v>
      </c>
      <c r="N220" s="24">
        <v>0</v>
      </c>
      <c r="O220" s="24">
        <v>0</v>
      </c>
      <c r="P220" s="24">
        <v>0</v>
      </c>
      <c r="Q220" s="25">
        <v>0</v>
      </c>
      <c r="R220" s="25">
        <v>0</v>
      </c>
      <c r="S220" s="25">
        <v>0</v>
      </c>
      <c r="T220" s="25">
        <v>0</v>
      </c>
    </row>
    <row r="221" spans="1:20" ht="22.5" x14ac:dyDescent="0.25">
      <c r="A221" s="93"/>
      <c r="B221" s="92"/>
      <c r="C221" s="26" t="s">
        <v>21</v>
      </c>
      <c r="D221" s="24">
        <f t="shared" si="179"/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  <c r="L221" s="24">
        <v>0</v>
      </c>
      <c r="M221" s="65">
        <v>0</v>
      </c>
      <c r="N221" s="24">
        <v>0</v>
      </c>
      <c r="O221" s="24">
        <v>0</v>
      </c>
      <c r="P221" s="24">
        <v>0</v>
      </c>
      <c r="Q221" s="24">
        <v>0</v>
      </c>
      <c r="R221" s="24">
        <v>0</v>
      </c>
      <c r="S221" s="24">
        <v>0</v>
      </c>
      <c r="T221" s="24">
        <v>0</v>
      </c>
    </row>
    <row r="222" spans="1:20" ht="16.5" customHeight="1" x14ac:dyDescent="0.25">
      <c r="A222" s="93" t="s">
        <v>70</v>
      </c>
      <c r="B222" s="92" t="s">
        <v>47</v>
      </c>
      <c r="C222" s="26" t="s">
        <v>18</v>
      </c>
      <c r="D222" s="20">
        <f t="shared" si="179"/>
        <v>31877.927780000002</v>
      </c>
      <c r="E222" s="20">
        <f>E227+E232</f>
        <v>0</v>
      </c>
      <c r="F222" s="20">
        <f t="shared" ref="F222:O222" si="191">F227+F232</f>
        <v>0</v>
      </c>
      <c r="G222" s="20">
        <f t="shared" si="191"/>
        <v>0</v>
      </c>
      <c r="H222" s="20">
        <f t="shared" si="191"/>
        <v>0</v>
      </c>
      <c r="I222" s="20">
        <f t="shared" si="191"/>
        <v>1619.6000000000001</v>
      </c>
      <c r="J222" s="20">
        <f t="shared" si="191"/>
        <v>26777.700000000004</v>
      </c>
      <c r="K222" s="9">
        <f>K227+K232</f>
        <v>1146</v>
      </c>
      <c r="L222" s="20">
        <f t="shared" si="191"/>
        <v>932.62778000000003</v>
      </c>
      <c r="M222" s="64">
        <f t="shared" si="191"/>
        <v>681.6</v>
      </c>
      <c r="N222" s="20">
        <f t="shared" si="191"/>
        <v>720.40000000000009</v>
      </c>
      <c r="O222" s="20">
        <f t="shared" si="191"/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</row>
    <row r="223" spans="1:20" ht="22.5" x14ac:dyDescent="0.25">
      <c r="A223" s="93"/>
      <c r="B223" s="92"/>
      <c r="C223" s="26" t="s">
        <v>19</v>
      </c>
      <c r="D223" s="20">
        <f t="shared" si="179"/>
        <v>1362.9</v>
      </c>
      <c r="E223" s="20">
        <f t="shared" ref="E223:O226" si="192">E228+E233</f>
        <v>0</v>
      </c>
      <c r="F223" s="20">
        <f t="shared" si="192"/>
        <v>0</v>
      </c>
      <c r="G223" s="20">
        <f t="shared" si="192"/>
        <v>0</v>
      </c>
      <c r="H223" s="20">
        <f t="shared" si="192"/>
        <v>0</v>
      </c>
      <c r="I223" s="20">
        <f t="shared" si="192"/>
        <v>1362.9</v>
      </c>
      <c r="J223" s="20">
        <f t="shared" si="192"/>
        <v>0</v>
      </c>
      <c r="K223" s="9">
        <f t="shared" ref="K223:N224" si="193">K228</f>
        <v>0</v>
      </c>
      <c r="L223" s="20">
        <f t="shared" si="192"/>
        <v>0</v>
      </c>
      <c r="M223" s="64">
        <f t="shared" si="192"/>
        <v>0</v>
      </c>
      <c r="N223" s="20">
        <f t="shared" si="192"/>
        <v>0</v>
      </c>
      <c r="O223" s="20">
        <f t="shared" si="192"/>
        <v>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</row>
    <row r="224" spans="1:20" ht="22.5" x14ac:dyDescent="0.25">
      <c r="A224" s="93"/>
      <c r="B224" s="92"/>
      <c r="C224" s="26" t="s">
        <v>20</v>
      </c>
      <c r="D224" s="20">
        <f t="shared" si="179"/>
        <v>28978.996390000004</v>
      </c>
      <c r="E224" s="20">
        <f t="shared" si="192"/>
        <v>0</v>
      </c>
      <c r="F224" s="20">
        <f t="shared" si="192"/>
        <v>0</v>
      </c>
      <c r="G224" s="20">
        <f t="shared" si="192"/>
        <v>0</v>
      </c>
      <c r="H224" s="20">
        <f t="shared" si="192"/>
        <v>0</v>
      </c>
      <c r="I224" s="20">
        <f t="shared" si="192"/>
        <v>240.5</v>
      </c>
      <c r="J224" s="20">
        <f t="shared" si="192"/>
        <v>25438.800000000003</v>
      </c>
      <c r="K224" s="9">
        <f t="shared" si="193"/>
        <v>1089</v>
      </c>
      <c r="L224" s="20">
        <f t="shared" si="193"/>
        <v>885.99639000000002</v>
      </c>
      <c r="M224" s="64">
        <f t="shared" si="193"/>
        <v>647.5</v>
      </c>
      <c r="N224" s="9">
        <f t="shared" si="193"/>
        <v>677.2</v>
      </c>
      <c r="O224" s="20">
        <f t="shared" si="192"/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</row>
    <row r="225" spans="1:20" ht="22.5" x14ac:dyDescent="0.25">
      <c r="A225" s="93"/>
      <c r="B225" s="92"/>
      <c r="C225" s="26" t="s">
        <v>182</v>
      </c>
      <c r="D225" s="20">
        <f t="shared" si="179"/>
        <v>1536.0313900000001</v>
      </c>
      <c r="E225" s="20">
        <f t="shared" si="192"/>
        <v>0</v>
      </c>
      <c r="F225" s="20">
        <f t="shared" si="192"/>
        <v>0</v>
      </c>
      <c r="G225" s="20">
        <f t="shared" si="192"/>
        <v>0</v>
      </c>
      <c r="H225" s="20">
        <f t="shared" si="192"/>
        <v>0</v>
      </c>
      <c r="I225" s="20">
        <f t="shared" si="192"/>
        <v>16.2</v>
      </c>
      <c r="J225" s="20">
        <f t="shared" si="192"/>
        <v>1338.9</v>
      </c>
      <c r="K225" s="9">
        <f>K230</f>
        <v>57</v>
      </c>
      <c r="L225" s="20">
        <f t="shared" ref="L225:N225" si="194">L230</f>
        <v>46.631390000000003</v>
      </c>
      <c r="M225" s="64">
        <f t="shared" si="194"/>
        <v>34.1</v>
      </c>
      <c r="N225" s="9">
        <f t="shared" si="194"/>
        <v>43.2</v>
      </c>
      <c r="O225" s="20">
        <f t="shared" si="192"/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</row>
    <row r="226" spans="1:20" ht="22.5" x14ac:dyDescent="0.25">
      <c r="A226" s="93"/>
      <c r="B226" s="92"/>
      <c r="C226" s="26" t="s">
        <v>21</v>
      </c>
      <c r="D226" s="20">
        <f t="shared" si="179"/>
        <v>0</v>
      </c>
      <c r="E226" s="20">
        <f t="shared" si="192"/>
        <v>0</v>
      </c>
      <c r="F226" s="20">
        <f t="shared" si="192"/>
        <v>0</v>
      </c>
      <c r="G226" s="20">
        <f t="shared" si="192"/>
        <v>0</v>
      </c>
      <c r="H226" s="20">
        <f t="shared" si="192"/>
        <v>0</v>
      </c>
      <c r="I226" s="20">
        <f t="shared" si="192"/>
        <v>0</v>
      </c>
      <c r="J226" s="20">
        <f t="shared" si="192"/>
        <v>0</v>
      </c>
      <c r="K226" s="9">
        <f t="shared" si="192"/>
        <v>0</v>
      </c>
      <c r="L226" s="20">
        <f t="shared" si="192"/>
        <v>0</v>
      </c>
      <c r="M226" s="64">
        <f t="shared" si="192"/>
        <v>0</v>
      </c>
      <c r="N226" s="20">
        <f t="shared" si="192"/>
        <v>0</v>
      </c>
      <c r="O226" s="20">
        <f t="shared" si="192"/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</row>
    <row r="227" spans="1:20" ht="16.5" customHeight="1" x14ac:dyDescent="0.25">
      <c r="A227" s="93" t="s">
        <v>71</v>
      </c>
      <c r="B227" s="92" t="s">
        <v>184</v>
      </c>
      <c r="C227" s="26" t="s">
        <v>18</v>
      </c>
      <c r="D227" s="24">
        <f t="shared" si="179"/>
        <v>6471.1277800000007</v>
      </c>
      <c r="E227" s="24">
        <f>SUM(E228:E231)</f>
        <v>0</v>
      </c>
      <c r="F227" s="24">
        <f t="shared" ref="F227:O227" si="195">SUM(F228:F231)</f>
        <v>0</v>
      </c>
      <c r="G227" s="24">
        <f t="shared" si="195"/>
        <v>0</v>
      </c>
      <c r="H227" s="24">
        <f t="shared" si="195"/>
        <v>0</v>
      </c>
      <c r="I227" s="24">
        <f t="shared" si="195"/>
        <v>1619.6000000000001</v>
      </c>
      <c r="J227" s="24">
        <f t="shared" si="195"/>
        <v>1370.9</v>
      </c>
      <c r="K227" s="8">
        <f t="shared" si="195"/>
        <v>1146</v>
      </c>
      <c r="L227" s="24">
        <f t="shared" si="195"/>
        <v>932.62778000000003</v>
      </c>
      <c r="M227" s="65">
        <f t="shared" si="195"/>
        <v>681.6</v>
      </c>
      <c r="N227" s="24">
        <f t="shared" si="195"/>
        <v>720.40000000000009</v>
      </c>
      <c r="O227" s="24">
        <f t="shared" si="195"/>
        <v>0</v>
      </c>
      <c r="P227" s="24">
        <v>0</v>
      </c>
      <c r="Q227" s="25">
        <v>0</v>
      </c>
      <c r="R227" s="25">
        <v>0</v>
      </c>
      <c r="S227" s="25">
        <v>0</v>
      </c>
      <c r="T227" s="25">
        <v>0</v>
      </c>
    </row>
    <row r="228" spans="1:20" ht="22.5" x14ac:dyDescent="0.25">
      <c r="A228" s="93"/>
      <c r="B228" s="92"/>
      <c r="C228" s="26" t="s">
        <v>19</v>
      </c>
      <c r="D228" s="24">
        <f t="shared" si="179"/>
        <v>1362.9</v>
      </c>
      <c r="E228" s="24">
        <v>0</v>
      </c>
      <c r="F228" s="24">
        <v>0</v>
      </c>
      <c r="G228" s="24">
        <v>0</v>
      </c>
      <c r="H228" s="24">
        <v>0</v>
      </c>
      <c r="I228" s="24">
        <v>1362.9</v>
      </c>
      <c r="J228" s="24">
        <v>0</v>
      </c>
      <c r="K228" s="24">
        <v>0</v>
      </c>
      <c r="L228" s="24">
        <v>0</v>
      </c>
      <c r="M228" s="65">
        <v>0</v>
      </c>
      <c r="N228" s="24">
        <v>0</v>
      </c>
      <c r="O228" s="24">
        <v>0</v>
      </c>
      <c r="P228" s="24">
        <v>0</v>
      </c>
      <c r="Q228" s="24">
        <v>0</v>
      </c>
      <c r="R228" s="24">
        <v>0</v>
      </c>
      <c r="S228" s="24">
        <v>0</v>
      </c>
      <c r="T228" s="24">
        <v>0</v>
      </c>
    </row>
    <row r="229" spans="1:20" ht="22.5" x14ac:dyDescent="0.25">
      <c r="A229" s="93"/>
      <c r="B229" s="92"/>
      <c r="C229" s="26" t="s">
        <v>20</v>
      </c>
      <c r="D229" s="24">
        <f t="shared" si="179"/>
        <v>4842.5963899999997</v>
      </c>
      <c r="E229" s="24">
        <f t="shared" ref="E229:H229" si="196">SUM(E230:E233)</f>
        <v>0</v>
      </c>
      <c r="F229" s="24">
        <f t="shared" si="196"/>
        <v>0</v>
      </c>
      <c r="G229" s="24">
        <f t="shared" si="196"/>
        <v>0</v>
      </c>
      <c r="H229" s="24">
        <f t="shared" si="196"/>
        <v>0</v>
      </c>
      <c r="I229" s="24">
        <v>240.5</v>
      </c>
      <c r="J229" s="24">
        <v>1302.4000000000001</v>
      </c>
      <c r="K229" s="8">
        <v>1089</v>
      </c>
      <c r="L229" s="24">
        <v>885.99639000000002</v>
      </c>
      <c r="M229" s="65">
        <v>647.5</v>
      </c>
      <c r="N229" s="8">
        <v>677.2</v>
      </c>
      <c r="O229" s="24">
        <v>0</v>
      </c>
      <c r="P229" s="24">
        <v>0</v>
      </c>
      <c r="Q229" s="25">
        <v>0</v>
      </c>
      <c r="R229" s="25">
        <v>0</v>
      </c>
      <c r="S229" s="25">
        <v>0</v>
      </c>
      <c r="T229" s="25">
        <v>0</v>
      </c>
    </row>
    <row r="230" spans="1:20" ht="22.5" x14ac:dyDescent="0.25">
      <c r="A230" s="93"/>
      <c r="B230" s="92"/>
      <c r="C230" s="26" t="s">
        <v>182</v>
      </c>
      <c r="D230" s="24">
        <f t="shared" si="179"/>
        <v>265.63139000000001</v>
      </c>
      <c r="E230" s="24">
        <f t="shared" ref="E230:H230" si="197">SUM(E231:E234)</f>
        <v>0</v>
      </c>
      <c r="F230" s="24">
        <f t="shared" si="197"/>
        <v>0</v>
      </c>
      <c r="G230" s="24">
        <f t="shared" si="197"/>
        <v>0</v>
      </c>
      <c r="H230" s="24">
        <f t="shared" si="197"/>
        <v>0</v>
      </c>
      <c r="I230" s="24">
        <v>16.2</v>
      </c>
      <c r="J230" s="24">
        <v>68.5</v>
      </c>
      <c r="K230" s="8">
        <v>57</v>
      </c>
      <c r="L230" s="24">
        <v>46.631390000000003</v>
      </c>
      <c r="M230" s="65">
        <v>34.1</v>
      </c>
      <c r="N230" s="8">
        <v>43.2</v>
      </c>
      <c r="O230" s="24">
        <v>0</v>
      </c>
      <c r="P230" s="24">
        <v>0</v>
      </c>
      <c r="Q230" s="25">
        <v>0</v>
      </c>
      <c r="R230" s="25">
        <v>0</v>
      </c>
      <c r="S230" s="25">
        <v>0</v>
      </c>
      <c r="T230" s="25">
        <v>0</v>
      </c>
    </row>
    <row r="231" spans="1:20" ht="22.5" x14ac:dyDescent="0.25">
      <c r="A231" s="93"/>
      <c r="B231" s="92"/>
      <c r="C231" s="26" t="s">
        <v>21</v>
      </c>
      <c r="D231" s="24">
        <f t="shared" si="179"/>
        <v>0</v>
      </c>
      <c r="E231" s="24">
        <v>0</v>
      </c>
      <c r="F231" s="24">
        <v>0</v>
      </c>
      <c r="G231" s="24">
        <v>0</v>
      </c>
      <c r="H231" s="24">
        <v>0</v>
      </c>
      <c r="I231" s="24">
        <v>0</v>
      </c>
      <c r="J231" s="24">
        <v>0</v>
      </c>
      <c r="K231" s="24">
        <v>0</v>
      </c>
      <c r="L231" s="24">
        <v>0</v>
      </c>
      <c r="M231" s="65">
        <v>0</v>
      </c>
      <c r="N231" s="24">
        <v>0</v>
      </c>
      <c r="O231" s="24">
        <v>0</v>
      </c>
      <c r="P231" s="24">
        <v>0</v>
      </c>
      <c r="Q231" s="24">
        <v>0</v>
      </c>
      <c r="R231" s="24">
        <v>0</v>
      </c>
      <c r="S231" s="24">
        <v>0</v>
      </c>
      <c r="T231" s="24">
        <v>0</v>
      </c>
    </row>
    <row r="232" spans="1:20" ht="18" customHeight="1" x14ac:dyDescent="0.25">
      <c r="A232" s="93" t="s">
        <v>72</v>
      </c>
      <c r="B232" s="92" t="s">
        <v>135</v>
      </c>
      <c r="C232" s="26" t="s">
        <v>18</v>
      </c>
      <c r="D232" s="24">
        <f t="shared" si="179"/>
        <v>25406.800000000003</v>
      </c>
      <c r="E232" s="24">
        <f>SUM(E233:E236)</f>
        <v>0</v>
      </c>
      <c r="F232" s="24">
        <f t="shared" ref="F232:O232" si="198">SUM(F233:F236)</f>
        <v>0</v>
      </c>
      <c r="G232" s="24">
        <f t="shared" si="198"/>
        <v>0</v>
      </c>
      <c r="H232" s="24">
        <f t="shared" si="198"/>
        <v>0</v>
      </c>
      <c r="I232" s="24">
        <f t="shared" si="198"/>
        <v>0</v>
      </c>
      <c r="J232" s="24">
        <f t="shared" si="198"/>
        <v>25406.800000000003</v>
      </c>
      <c r="K232" s="8">
        <f t="shared" si="198"/>
        <v>0</v>
      </c>
      <c r="L232" s="24">
        <f t="shared" si="198"/>
        <v>0</v>
      </c>
      <c r="M232" s="65">
        <f t="shared" si="198"/>
        <v>0</v>
      </c>
      <c r="N232" s="24">
        <f t="shared" si="198"/>
        <v>0</v>
      </c>
      <c r="O232" s="24">
        <f t="shared" si="198"/>
        <v>0</v>
      </c>
      <c r="P232" s="24">
        <v>0</v>
      </c>
      <c r="Q232" s="25">
        <v>0</v>
      </c>
      <c r="R232" s="25">
        <v>0</v>
      </c>
      <c r="S232" s="25">
        <v>0</v>
      </c>
      <c r="T232" s="25">
        <v>0</v>
      </c>
    </row>
    <row r="233" spans="1:20" ht="22.5" x14ac:dyDescent="0.25">
      <c r="A233" s="93"/>
      <c r="B233" s="92"/>
      <c r="C233" s="26" t="s">
        <v>19</v>
      </c>
      <c r="D233" s="24">
        <f t="shared" si="179"/>
        <v>0</v>
      </c>
      <c r="E233" s="24">
        <v>0</v>
      </c>
      <c r="F233" s="24">
        <v>0</v>
      </c>
      <c r="G233" s="24">
        <v>0</v>
      </c>
      <c r="H233" s="24">
        <v>0</v>
      </c>
      <c r="I233" s="24">
        <v>0</v>
      </c>
      <c r="J233" s="24">
        <v>0</v>
      </c>
      <c r="K233" s="24">
        <v>0</v>
      </c>
      <c r="L233" s="24">
        <v>0</v>
      </c>
      <c r="M233" s="65">
        <v>0</v>
      </c>
      <c r="N233" s="24">
        <v>0</v>
      </c>
      <c r="O233" s="24">
        <v>0</v>
      </c>
      <c r="P233" s="24">
        <v>0</v>
      </c>
      <c r="Q233" s="24">
        <v>0</v>
      </c>
      <c r="R233" s="24">
        <v>0</v>
      </c>
      <c r="S233" s="24">
        <v>0</v>
      </c>
      <c r="T233" s="24">
        <v>0</v>
      </c>
    </row>
    <row r="234" spans="1:20" ht="22.5" x14ac:dyDescent="0.25">
      <c r="A234" s="93"/>
      <c r="B234" s="92"/>
      <c r="C234" s="26" t="s">
        <v>20</v>
      </c>
      <c r="D234" s="24">
        <f t="shared" si="179"/>
        <v>24136.400000000001</v>
      </c>
      <c r="E234" s="24"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24136.400000000001</v>
      </c>
      <c r="K234" s="8">
        <f t="shared" ref="K234:T234" si="199">SUM(K235:K238)</f>
        <v>0</v>
      </c>
      <c r="L234" s="24">
        <f t="shared" si="199"/>
        <v>0</v>
      </c>
      <c r="M234" s="65">
        <f t="shared" si="199"/>
        <v>0</v>
      </c>
      <c r="N234" s="8">
        <f t="shared" si="199"/>
        <v>0</v>
      </c>
      <c r="O234" s="8">
        <f t="shared" si="199"/>
        <v>0</v>
      </c>
      <c r="P234" s="8">
        <f t="shared" si="199"/>
        <v>0</v>
      </c>
      <c r="Q234" s="8">
        <f t="shared" si="199"/>
        <v>0</v>
      </c>
      <c r="R234" s="8">
        <f t="shared" si="199"/>
        <v>0</v>
      </c>
      <c r="S234" s="8">
        <f t="shared" si="199"/>
        <v>0</v>
      </c>
      <c r="T234" s="8">
        <f t="shared" si="199"/>
        <v>0</v>
      </c>
    </row>
    <row r="235" spans="1:20" ht="22.5" x14ac:dyDescent="0.25">
      <c r="A235" s="93"/>
      <c r="B235" s="92"/>
      <c r="C235" s="26" t="s">
        <v>182</v>
      </c>
      <c r="D235" s="24">
        <f t="shared" si="179"/>
        <v>1270.4000000000001</v>
      </c>
      <c r="E235" s="24">
        <v>0</v>
      </c>
      <c r="F235" s="24">
        <v>0</v>
      </c>
      <c r="G235" s="24">
        <v>0</v>
      </c>
      <c r="H235" s="24">
        <v>0</v>
      </c>
      <c r="I235" s="24">
        <v>0</v>
      </c>
      <c r="J235" s="24">
        <v>1270.4000000000001</v>
      </c>
      <c r="K235" s="8">
        <f t="shared" ref="K235:T235" si="200">SUM(K236:K239)</f>
        <v>0</v>
      </c>
      <c r="L235" s="24">
        <f t="shared" si="200"/>
        <v>0</v>
      </c>
      <c r="M235" s="65">
        <f t="shared" si="200"/>
        <v>0</v>
      </c>
      <c r="N235" s="8">
        <f t="shared" si="200"/>
        <v>0</v>
      </c>
      <c r="O235" s="8">
        <f t="shared" si="200"/>
        <v>0</v>
      </c>
      <c r="P235" s="8">
        <f t="shared" si="200"/>
        <v>0</v>
      </c>
      <c r="Q235" s="8">
        <f t="shared" si="200"/>
        <v>0</v>
      </c>
      <c r="R235" s="8">
        <f t="shared" si="200"/>
        <v>0</v>
      </c>
      <c r="S235" s="8">
        <f t="shared" si="200"/>
        <v>0</v>
      </c>
      <c r="T235" s="8">
        <f t="shared" si="200"/>
        <v>0</v>
      </c>
    </row>
    <row r="236" spans="1:20" ht="22.5" x14ac:dyDescent="0.25">
      <c r="A236" s="93"/>
      <c r="B236" s="92"/>
      <c r="C236" s="26" t="s">
        <v>21</v>
      </c>
      <c r="D236" s="24">
        <f t="shared" si="179"/>
        <v>0</v>
      </c>
      <c r="E236" s="24">
        <v>0</v>
      </c>
      <c r="F236" s="24">
        <v>0</v>
      </c>
      <c r="G236" s="24">
        <v>0</v>
      </c>
      <c r="H236" s="24">
        <v>0</v>
      </c>
      <c r="I236" s="24">
        <v>0</v>
      </c>
      <c r="J236" s="24">
        <v>0</v>
      </c>
      <c r="K236" s="24">
        <v>0</v>
      </c>
      <c r="L236" s="24">
        <v>0</v>
      </c>
      <c r="M236" s="65">
        <v>0</v>
      </c>
      <c r="N236" s="24">
        <v>0</v>
      </c>
      <c r="O236" s="24">
        <v>0</v>
      </c>
      <c r="P236" s="24">
        <v>0</v>
      </c>
      <c r="Q236" s="24">
        <v>0</v>
      </c>
      <c r="R236" s="24">
        <v>0</v>
      </c>
      <c r="S236" s="24">
        <v>0</v>
      </c>
      <c r="T236" s="24">
        <v>0</v>
      </c>
    </row>
    <row r="237" spans="1:20" ht="16.5" customHeight="1" x14ac:dyDescent="0.25">
      <c r="A237" s="93" t="s">
        <v>74</v>
      </c>
      <c r="B237" s="92" t="s">
        <v>76</v>
      </c>
      <c r="C237" s="26" t="s">
        <v>18</v>
      </c>
      <c r="D237" s="20">
        <f t="shared" si="179"/>
        <v>738.2</v>
      </c>
      <c r="E237" s="20">
        <f>E242</f>
        <v>0</v>
      </c>
      <c r="F237" s="20">
        <f t="shared" ref="F237:O237" si="201">F242</f>
        <v>0</v>
      </c>
      <c r="G237" s="20">
        <f t="shared" si="201"/>
        <v>0</v>
      </c>
      <c r="H237" s="20">
        <f t="shared" si="201"/>
        <v>0</v>
      </c>
      <c r="I237" s="20">
        <f>I242</f>
        <v>738.2</v>
      </c>
      <c r="J237" s="20">
        <f t="shared" si="201"/>
        <v>0</v>
      </c>
      <c r="K237" s="9">
        <f t="shared" si="201"/>
        <v>0</v>
      </c>
      <c r="L237" s="20">
        <f t="shared" si="201"/>
        <v>0</v>
      </c>
      <c r="M237" s="64">
        <f t="shared" si="201"/>
        <v>0</v>
      </c>
      <c r="N237" s="20">
        <f t="shared" si="201"/>
        <v>0</v>
      </c>
      <c r="O237" s="20">
        <f t="shared" si="201"/>
        <v>0</v>
      </c>
      <c r="P237" s="20">
        <v>0</v>
      </c>
      <c r="Q237" s="22">
        <v>0</v>
      </c>
      <c r="R237" s="22">
        <v>0</v>
      </c>
      <c r="S237" s="22">
        <v>0</v>
      </c>
      <c r="T237" s="22">
        <v>0</v>
      </c>
    </row>
    <row r="238" spans="1:20" ht="22.5" x14ac:dyDescent="0.25">
      <c r="A238" s="93"/>
      <c r="B238" s="92"/>
      <c r="C238" s="26" t="s">
        <v>19</v>
      </c>
      <c r="D238" s="20">
        <f t="shared" si="179"/>
        <v>0</v>
      </c>
      <c r="E238" s="20">
        <f t="shared" ref="E238:O238" si="202">E243</f>
        <v>0</v>
      </c>
      <c r="F238" s="20">
        <f t="shared" si="202"/>
        <v>0</v>
      </c>
      <c r="G238" s="20">
        <f t="shared" si="202"/>
        <v>0</v>
      </c>
      <c r="H238" s="20">
        <f t="shared" si="202"/>
        <v>0</v>
      </c>
      <c r="I238" s="20">
        <f t="shared" si="202"/>
        <v>0</v>
      </c>
      <c r="J238" s="20">
        <f t="shared" si="202"/>
        <v>0</v>
      </c>
      <c r="K238" s="9">
        <f t="shared" si="202"/>
        <v>0</v>
      </c>
      <c r="L238" s="20">
        <f t="shared" si="202"/>
        <v>0</v>
      </c>
      <c r="M238" s="64">
        <f t="shared" si="202"/>
        <v>0</v>
      </c>
      <c r="N238" s="20">
        <f t="shared" si="202"/>
        <v>0</v>
      </c>
      <c r="O238" s="20">
        <f t="shared" si="202"/>
        <v>0</v>
      </c>
      <c r="P238" s="20">
        <v>0</v>
      </c>
      <c r="Q238" s="22">
        <v>0</v>
      </c>
      <c r="R238" s="22">
        <v>0</v>
      </c>
      <c r="S238" s="22">
        <v>0</v>
      </c>
      <c r="T238" s="22">
        <v>0</v>
      </c>
    </row>
    <row r="239" spans="1:20" ht="22.5" x14ac:dyDescent="0.25">
      <c r="A239" s="93"/>
      <c r="B239" s="92"/>
      <c r="C239" s="26" t="s">
        <v>20</v>
      </c>
      <c r="D239" s="20">
        <f t="shared" si="179"/>
        <v>0</v>
      </c>
      <c r="E239" s="20">
        <f t="shared" ref="E239:O239" si="203">E244</f>
        <v>0</v>
      </c>
      <c r="F239" s="20">
        <f t="shared" si="203"/>
        <v>0</v>
      </c>
      <c r="G239" s="20">
        <f t="shared" si="203"/>
        <v>0</v>
      </c>
      <c r="H239" s="20">
        <f t="shared" si="203"/>
        <v>0</v>
      </c>
      <c r="I239" s="20">
        <f t="shared" si="203"/>
        <v>0</v>
      </c>
      <c r="J239" s="20">
        <f t="shared" si="203"/>
        <v>0</v>
      </c>
      <c r="K239" s="9">
        <f t="shared" si="203"/>
        <v>0</v>
      </c>
      <c r="L239" s="20">
        <f t="shared" si="203"/>
        <v>0</v>
      </c>
      <c r="M239" s="64">
        <f t="shared" si="203"/>
        <v>0</v>
      </c>
      <c r="N239" s="20">
        <f t="shared" si="203"/>
        <v>0</v>
      </c>
      <c r="O239" s="20">
        <f t="shared" si="203"/>
        <v>0</v>
      </c>
      <c r="P239" s="20">
        <v>0</v>
      </c>
      <c r="Q239" s="22">
        <v>0</v>
      </c>
      <c r="R239" s="22">
        <v>0</v>
      </c>
      <c r="S239" s="22">
        <v>0</v>
      </c>
      <c r="T239" s="22">
        <v>0</v>
      </c>
    </row>
    <row r="240" spans="1:20" ht="22.5" x14ac:dyDescent="0.25">
      <c r="A240" s="93"/>
      <c r="B240" s="92"/>
      <c r="C240" s="26" t="s">
        <v>182</v>
      </c>
      <c r="D240" s="20">
        <f t="shared" si="179"/>
        <v>738.2</v>
      </c>
      <c r="E240" s="20">
        <f t="shared" ref="E240:O240" si="204">E245</f>
        <v>0</v>
      </c>
      <c r="F240" s="20">
        <f t="shared" si="204"/>
        <v>0</v>
      </c>
      <c r="G240" s="20">
        <f t="shared" si="204"/>
        <v>0</v>
      </c>
      <c r="H240" s="20">
        <f t="shared" si="204"/>
        <v>0</v>
      </c>
      <c r="I240" s="20">
        <f t="shared" si="204"/>
        <v>738.2</v>
      </c>
      <c r="J240" s="20">
        <f t="shared" si="204"/>
        <v>0</v>
      </c>
      <c r="K240" s="9">
        <f t="shared" si="204"/>
        <v>0</v>
      </c>
      <c r="L240" s="20">
        <f t="shared" si="204"/>
        <v>0</v>
      </c>
      <c r="M240" s="64">
        <f t="shared" si="204"/>
        <v>0</v>
      </c>
      <c r="N240" s="20">
        <f t="shared" si="204"/>
        <v>0</v>
      </c>
      <c r="O240" s="20">
        <f t="shared" si="204"/>
        <v>0</v>
      </c>
      <c r="P240" s="20">
        <v>0</v>
      </c>
      <c r="Q240" s="22">
        <v>0</v>
      </c>
      <c r="R240" s="22">
        <v>0</v>
      </c>
      <c r="S240" s="22">
        <v>0</v>
      </c>
      <c r="T240" s="22">
        <v>0</v>
      </c>
    </row>
    <row r="241" spans="1:20" ht="22.5" x14ac:dyDescent="0.25">
      <c r="A241" s="93"/>
      <c r="B241" s="92"/>
      <c r="C241" s="26" t="s">
        <v>21</v>
      </c>
      <c r="D241" s="20">
        <f t="shared" ref="D241:D246" si="205">E241+F241+G241+H241+I241+J241+K241+L241+M241+N241+O241</f>
        <v>0</v>
      </c>
      <c r="E241" s="20">
        <f t="shared" ref="E241:O241" si="206">E246</f>
        <v>0</v>
      </c>
      <c r="F241" s="20">
        <f t="shared" si="206"/>
        <v>0</v>
      </c>
      <c r="G241" s="20">
        <f t="shared" si="206"/>
        <v>0</v>
      </c>
      <c r="H241" s="20">
        <f t="shared" si="206"/>
        <v>0</v>
      </c>
      <c r="I241" s="20">
        <f t="shared" si="206"/>
        <v>0</v>
      </c>
      <c r="J241" s="20">
        <f t="shared" si="206"/>
        <v>0</v>
      </c>
      <c r="K241" s="9">
        <f t="shared" si="206"/>
        <v>0</v>
      </c>
      <c r="L241" s="20">
        <f t="shared" si="206"/>
        <v>0</v>
      </c>
      <c r="M241" s="64">
        <f t="shared" si="206"/>
        <v>0</v>
      </c>
      <c r="N241" s="20">
        <f t="shared" si="206"/>
        <v>0</v>
      </c>
      <c r="O241" s="20">
        <f t="shared" si="206"/>
        <v>0</v>
      </c>
      <c r="P241" s="20">
        <v>0</v>
      </c>
      <c r="Q241" s="22">
        <v>0</v>
      </c>
      <c r="R241" s="22">
        <v>0</v>
      </c>
      <c r="S241" s="22">
        <v>0</v>
      </c>
      <c r="T241" s="22">
        <v>0</v>
      </c>
    </row>
    <row r="242" spans="1:20" ht="20.25" customHeight="1" x14ac:dyDescent="0.25">
      <c r="A242" s="91" t="s">
        <v>75</v>
      </c>
      <c r="B242" s="92" t="s">
        <v>77</v>
      </c>
      <c r="C242" s="26" t="s">
        <v>18</v>
      </c>
      <c r="D242" s="24">
        <f t="shared" si="205"/>
        <v>738.2</v>
      </c>
      <c r="E242" s="24">
        <f>SUM(E243:E246)</f>
        <v>0</v>
      </c>
      <c r="F242" s="24">
        <v>0</v>
      </c>
      <c r="G242" s="24">
        <f t="shared" ref="G242:O242" si="207">SUM(G243:G246)</f>
        <v>0</v>
      </c>
      <c r="H242" s="24">
        <f t="shared" si="207"/>
        <v>0</v>
      </c>
      <c r="I242" s="24">
        <f>SUM(I243:I246)</f>
        <v>738.2</v>
      </c>
      <c r="J242" s="24">
        <f t="shared" si="207"/>
        <v>0</v>
      </c>
      <c r="K242" s="8">
        <f t="shared" si="207"/>
        <v>0</v>
      </c>
      <c r="L242" s="24">
        <f t="shared" si="207"/>
        <v>0</v>
      </c>
      <c r="M242" s="65">
        <f t="shared" si="207"/>
        <v>0</v>
      </c>
      <c r="N242" s="24">
        <f t="shared" si="207"/>
        <v>0</v>
      </c>
      <c r="O242" s="24">
        <f t="shared" si="207"/>
        <v>0</v>
      </c>
      <c r="P242" s="24">
        <v>0</v>
      </c>
      <c r="Q242" s="25">
        <v>0</v>
      </c>
      <c r="R242" s="25">
        <v>0</v>
      </c>
      <c r="S242" s="25">
        <v>0</v>
      </c>
      <c r="T242" s="25">
        <v>0</v>
      </c>
    </row>
    <row r="243" spans="1:20" ht="22.5" x14ac:dyDescent="0.25">
      <c r="A243" s="91"/>
      <c r="B243" s="92"/>
      <c r="C243" s="26" t="s">
        <v>19</v>
      </c>
      <c r="D243" s="24">
        <f t="shared" si="205"/>
        <v>0</v>
      </c>
      <c r="E243" s="24">
        <v>0</v>
      </c>
      <c r="F243" s="24">
        <v>0</v>
      </c>
      <c r="G243" s="24">
        <v>0</v>
      </c>
      <c r="H243" s="24">
        <v>0</v>
      </c>
      <c r="I243" s="24">
        <v>0</v>
      </c>
      <c r="J243" s="24">
        <v>0</v>
      </c>
      <c r="K243" s="24">
        <v>0</v>
      </c>
      <c r="L243" s="24">
        <v>0</v>
      </c>
      <c r="M243" s="65">
        <v>0</v>
      </c>
      <c r="N243" s="24">
        <v>0</v>
      </c>
      <c r="O243" s="24">
        <v>0</v>
      </c>
      <c r="P243" s="24">
        <v>0</v>
      </c>
      <c r="Q243" s="24">
        <v>0</v>
      </c>
      <c r="R243" s="24">
        <v>0</v>
      </c>
      <c r="S243" s="24">
        <v>0</v>
      </c>
      <c r="T243" s="24">
        <v>0</v>
      </c>
    </row>
    <row r="244" spans="1:20" ht="22.5" x14ac:dyDescent="0.25">
      <c r="A244" s="91"/>
      <c r="B244" s="92"/>
      <c r="C244" s="26" t="s">
        <v>20</v>
      </c>
      <c r="D244" s="24">
        <f t="shared" si="205"/>
        <v>0</v>
      </c>
      <c r="E244" s="24">
        <v>0</v>
      </c>
      <c r="F244" s="24">
        <v>0</v>
      </c>
      <c r="G244" s="24">
        <v>0</v>
      </c>
      <c r="H244" s="24">
        <v>0</v>
      </c>
      <c r="I244" s="24">
        <v>0</v>
      </c>
      <c r="J244" s="24">
        <v>0</v>
      </c>
      <c r="K244" s="24">
        <v>0</v>
      </c>
      <c r="L244" s="24">
        <v>0</v>
      </c>
      <c r="M244" s="65">
        <v>0</v>
      </c>
      <c r="N244" s="24">
        <v>0</v>
      </c>
      <c r="O244" s="24">
        <v>0</v>
      </c>
      <c r="P244" s="24">
        <v>0</v>
      </c>
      <c r="Q244" s="24">
        <v>0</v>
      </c>
      <c r="R244" s="24">
        <v>0</v>
      </c>
      <c r="S244" s="24">
        <v>0</v>
      </c>
      <c r="T244" s="24">
        <v>0</v>
      </c>
    </row>
    <row r="245" spans="1:20" ht="22.5" x14ac:dyDescent="0.25">
      <c r="A245" s="91"/>
      <c r="B245" s="92"/>
      <c r="C245" s="26" t="s">
        <v>182</v>
      </c>
      <c r="D245" s="24">
        <f t="shared" si="205"/>
        <v>738.2</v>
      </c>
      <c r="E245" s="24">
        <v>0</v>
      </c>
      <c r="F245" s="24">
        <v>0</v>
      </c>
      <c r="G245" s="24">
        <v>0</v>
      </c>
      <c r="H245" s="24">
        <v>0</v>
      </c>
      <c r="I245" s="24">
        <v>738.2</v>
      </c>
      <c r="J245" s="24">
        <f t="shared" ref="J245:T245" si="208">SUM(J246:J249)</f>
        <v>0</v>
      </c>
      <c r="K245" s="24">
        <f t="shared" si="208"/>
        <v>0</v>
      </c>
      <c r="L245" s="24">
        <f t="shared" si="208"/>
        <v>0</v>
      </c>
      <c r="M245" s="65">
        <f t="shared" si="208"/>
        <v>0</v>
      </c>
      <c r="N245" s="24">
        <f t="shared" si="208"/>
        <v>0</v>
      </c>
      <c r="O245" s="24">
        <f t="shared" si="208"/>
        <v>0</v>
      </c>
      <c r="P245" s="24">
        <f t="shared" si="208"/>
        <v>0</v>
      </c>
      <c r="Q245" s="24">
        <f t="shared" si="208"/>
        <v>0</v>
      </c>
      <c r="R245" s="24">
        <f t="shared" si="208"/>
        <v>0</v>
      </c>
      <c r="S245" s="24">
        <f t="shared" si="208"/>
        <v>0</v>
      </c>
      <c r="T245" s="24">
        <f t="shared" si="208"/>
        <v>0</v>
      </c>
    </row>
    <row r="246" spans="1:20" ht="22.5" x14ac:dyDescent="0.25">
      <c r="A246" s="91"/>
      <c r="B246" s="92"/>
      <c r="C246" s="26" t="s">
        <v>21</v>
      </c>
      <c r="D246" s="24">
        <f t="shared" si="205"/>
        <v>0</v>
      </c>
      <c r="E246" s="24">
        <v>0</v>
      </c>
      <c r="F246" s="24">
        <v>0</v>
      </c>
      <c r="G246" s="24">
        <v>0</v>
      </c>
      <c r="H246" s="24">
        <v>0</v>
      </c>
      <c r="I246" s="24">
        <v>0</v>
      </c>
      <c r="J246" s="24">
        <v>0</v>
      </c>
      <c r="K246" s="24">
        <v>0</v>
      </c>
      <c r="L246" s="24">
        <v>0</v>
      </c>
      <c r="M246" s="65">
        <v>0</v>
      </c>
      <c r="N246" s="24">
        <v>0</v>
      </c>
      <c r="O246" s="24">
        <v>0</v>
      </c>
      <c r="P246" s="24">
        <v>0</v>
      </c>
      <c r="Q246" s="24">
        <v>0</v>
      </c>
      <c r="R246" s="24">
        <v>0</v>
      </c>
      <c r="S246" s="24">
        <v>0</v>
      </c>
      <c r="T246" s="24">
        <v>0</v>
      </c>
    </row>
  </sheetData>
  <mergeCells count="102">
    <mergeCell ref="A202:A206"/>
    <mergeCell ref="B202:B206"/>
    <mergeCell ref="A157:A161"/>
    <mergeCell ref="A102:A106"/>
    <mergeCell ref="B102:B106"/>
    <mergeCell ref="A127:A131"/>
    <mergeCell ref="A17:A21"/>
    <mergeCell ref="A47:A51"/>
    <mergeCell ref="B47:B51"/>
    <mergeCell ref="A197:A201"/>
    <mergeCell ref="B197:B201"/>
    <mergeCell ref="A187:A191"/>
    <mergeCell ref="B187:B191"/>
    <mergeCell ref="B157:B161"/>
    <mergeCell ref="A137:A141"/>
    <mergeCell ref="B137:B141"/>
    <mergeCell ref="A162:A166"/>
    <mergeCell ref="B167:B171"/>
    <mergeCell ref="A112:A116"/>
    <mergeCell ref="B112:B116"/>
    <mergeCell ref="A142:A146"/>
    <mergeCell ref="B142:B146"/>
    <mergeCell ref="A62:A66"/>
    <mergeCell ref="C9:C10"/>
    <mergeCell ref="A12:A16"/>
    <mergeCell ref="B12:B16"/>
    <mergeCell ref="A97:A101"/>
    <mergeCell ref="B122:B126"/>
    <mergeCell ref="B127:B131"/>
    <mergeCell ref="B192:B196"/>
    <mergeCell ref="A182:A186"/>
    <mergeCell ref="B182:B186"/>
    <mergeCell ref="A172:A176"/>
    <mergeCell ref="A152:A156"/>
    <mergeCell ref="B152:B156"/>
    <mergeCell ref="A147:A151"/>
    <mergeCell ref="A167:A171"/>
    <mergeCell ref="A192:A196"/>
    <mergeCell ref="Q3:T3"/>
    <mergeCell ref="Q4:T4"/>
    <mergeCell ref="Q5:T5"/>
    <mergeCell ref="A7:T7"/>
    <mergeCell ref="D9:T9"/>
    <mergeCell ref="A177:A181"/>
    <mergeCell ref="B177:B181"/>
    <mergeCell ref="A52:A56"/>
    <mergeCell ref="B52:B56"/>
    <mergeCell ref="A32:A36"/>
    <mergeCell ref="B32:B36"/>
    <mergeCell ref="A37:A41"/>
    <mergeCell ref="B37:B41"/>
    <mergeCell ref="B62:B66"/>
    <mergeCell ref="A67:A71"/>
    <mergeCell ref="B67:B71"/>
    <mergeCell ref="A27:A31"/>
    <mergeCell ref="B27:B31"/>
    <mergeCell ref="A92:A96"/>
    <mergeCell ref="B92:B96"/>
    <mergeCell ref="B147:B151"/>
    <mergeCell ref="B162:B166"/>
    <mergeCell ref="B172:B176"/>
    <mergeCell ref="B9:B10"/>
    <mergeCell ref="Q2:T2"/>
    <mergeCell ref="A117:A121"/>
    <mergeCell ref="B117:B121"/>
    <mergeCell ref="A132:A136"/>
    <mergeCell ref="B132:B136"/>
    <mergeCell ref="A77:A81"/>
    <mergeCell ref="B77:B81"/>
    <mergeCell ref="A82:A86"/>
    <mergeCell ref="B82:B86"/>
    <mergeCell ref="A87:A91"/>
    <mergeCell ref="A42:A46"/>
    <mergeCell ref="B42:B46"/>
    <mergeCell ref="A57:A61"/>
    <mergeCell ref="B57:B61"/>
    <mergeCell ref="B87:B91"/>
    <mergeCell ref="A107:A111"/>
    <mergeCell ref="B107:B111"/>
    <mergeCell ref="B97:B101"/>
    <mergeCell ref="A122:A126"/>
    <mergeCell ref="B17:B21"/>
    <mergeCell ref="A22:A26"/>
    <mergeCell ref="B22:B26"/>
    <mergeCell ref="A72:A76"/>
    <mergeCell ref="B72:B76"/>
    <mergeCell ref="A242:A246"/>
    <mergeCell ref="B242:B246"/>
    <mergeCell ref="A232:A236"/>
    <mergeCell ref="B232:B236"/>
    <mergeCell ref="B207:B211"/>
    <mergeCell ref="A212:A216"/>
    <mergeCell ref="B212:B216"/>
    <mergeCell ref="A217:A221"/>
    <mergeCell ref="B217:B221"/>
    <mergeCell ref="A237:A241"/>
    <mergeCell ref="B237:B241"/>
    <mergeCell ref="A222:A226"/>
    <mergeCell ref="B222:B226"/>
    <mergeCell ref="A227:A231"/>
    <mergeCell ref="B227:B231"/>
    <mergeCell ref="A207:A211"/>
  </mergeCells>
  <pageMargins left="0.7" right="0.7" top="0.75" bottom="0.75" header="0.3" footer="0.3"/>
  <pageSetup paperSize="9" fitToWidth="0" orientation="landscape" r:id="rId1"/>
  <rowBreaks count="6" manualBreakCount="6">
    <brk id="36" max="19" man="1"/>
    <brk id="71" max="19" man="1"/>
    <brk id="106" max="19" man="1"/>
    <brk id="141" max="19" man="1"/>
    <brk id="171" max="19" man="1"/>
    <brk id="21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'приложение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2023-10-02T01:11:32Z</dcterms:modified>
</cp:coreProperties>
</file>