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 activeTab="1"/>
  </bookViews>
  <sheets>
    <sheet name="приложение 3" sheetId="2" r:id="rId1"/>
    <sheet name="приложение 4" sheetId="3" r:id="rId2"/>
  </sheets>
  <calcPr calcId="124519"/>
</workbook>
</file>

<file path=xl/calcChain.xml><?xml version="1.0" encoding="utf-8"?>
<calcChain xmlns="http://schemas.openxmlformats.org/spreadsheetml/2006/main">
  <c r="O47" i="2"/>
  <c r="P12" i="3" l="1"/>
  <c r="M163"/>
  <c r="M128" s="1"/>
  <c r="M11" s="1"/>
  <c r="O12" l="1"/>
  <c r="Q12"/>
  <c r="R12"/>
  <c r="S12"/>
  <c r="T12"/>
  <c r="N12"/>
  <c r="N9" s="1"/>
  <c r="P22"/>
  <c r="Q22"/>
  <c r="R22"/>
  <c r="S22"/>
  <c r="T22"/>
  <c r="N22"/>
  <c r="O22"/>
  <c r="J17" l="1"/>
  <c r="J14" s="1"/>
  <c r="J12"/>
  <c r="J16"/>
  <c r="I17"/>
  <c r="H17"/>
  <c r="H21"/>
  <c r="G164" l="1"/>
  <c r="F204"/>
  <c r="F164"/>
  <c r="E204"/>
  <c r="E164"/>
  <c r="E17"/>
  <c r="I14" i="2" l="1"/>
  <c r="G22" i="3"/>
  <c r="G61"/>
  <c r="I376"/>
  <c r="F17"/>
  <c r="M10" i="2"/>
  <c r="M12"/>
  <c r="L12"/>
  <c r="L15" l="1"/>
  <c r="L14"/>
  <c r="K14" l="1"/>
  <c r="J14"/>
  <c r="G14"/>
  <c r="H14"/>
  <c r="I15"/>
  <c r="G15"/>
  <c r="G12"/>
  <c r="H12"/>
  <c r="V93" l="1"/>
  <c r="U93"/>
  <c r="T93"/>
  <c r="S93"/>
  <c r="R93"/>
  <c r="Q93"/>
  <c r="V92"/>
  <c r="V13" s="1"/>
  <c r="U92"/>
  <c r="T92" s="1"/>
  <c r="S92" s="1"/>
  <c r="R92" s="1"/>
  <c r="Q92" s="1"/>
  <c r="V90"/>
  <c r="U90" s="1"/>
  <c r="V87"/>
  <c r="U87"/>
  <c r="T87"/>
  <c r="S87"/>
  <c r="R87"/>
  <c r="Q87"/>
  <c r="V82"/>
  <c r="U82"/>
  <c r="T82"/>
  <c r="S82"/>
  <c r="R82"/>
  <c r="Q82"/>
  <c r="V79"/>
  <c r="V78" s="1"/>
  <c r="U79"/>
  <c r="U78" s="1"/>
  <c r="T79"/>
  <c r="S79"/>
  <c r="R79"/>
  <c r="R78" s="1"/>
  <c r="Q79"/>
  <c r="Q78" s="1"/>
  <c r="T78"/>
  <c r="S78"/>
  <c r="V74"/>
  <c r="U74"/>
  <c r="T74"/>
  <c r="S74"/>
  <c r="R74"/>
  <c r="Q74"/>
  <c r="V71"/>
  <c r="V12" s="1"/>
  <c r="U71"/>
  <c r="U12" s="1"/>
  <c r="T71"/>
  <c r="S71"/>
  <c r="R71"/>
  <c r="R12" s="1"/>
  <c r="Q71"/>
  <c r="Q12" s="1"/>
  <c r="V55"/>
  <c r="V54" s="1"/>
  <c r="U55"/>
  <c r="U54" s="1"/>
  <c r="R55"/>
  <c r="R54" s="1"/>
  <c r="Q55"/>
  <c r="Q54" s="1"/>
  <c r="V52"/>
  <c r="U52"/>
  <c r="T52"/>
  <c r="S52"/>
  <c r="R52"/>
  <c r="Q52"/>
  <c r="V41"/>
  <c r="U41"/>
  <c r="T41"/>
  <c r="T40" s="1"/>
  <c r="S41"/>
  <c r="S40" s="1"/>
  <c r="R41"/>
  <c r="Q41"/>
  <c r="V40"/>
  <c r="U40"/>
  <c r="R40"/>
  <c r="Q40"/>
  <c r="V39"/>
  <c r="U39"/>
  <c r="T39"/>
  <c r="T35" s="1"/>
  <c r="T11" s="1"/>
  <c r="S39"/>
  <c r="S35" s="1"/>
  <c r="S11" s="1"/>
  <c r="R39"/>
  <c r="Q39"/>
  <c r="Q35" s="1"/>
  <c r="Q11" s="1"/>
  <c r="V35"/>
  <c r="V11" s="1"/>
  <c r="U35"/>
  <c r="U11" s="1"/>
  <c r="R35"/>
  <c r="R11" s="1"/>
  <c r="V15"/>
  <c r="U15"/>
  <c r="T15"/>
  <c r="S15"/>
  <c r="S14" s="1"/>
  <c r="R15"/>
  <c r="Q15"/>
  <c r="V14"/>
  <c r="R14"/>
  <c r="T386" i="3"/>
  <c r="S386"/>
  <c r="R386"/>
  <c r="Q386"/>
  <c r="P386"/>
  <c r="O386"/>
  <c r="T381"/>
  <c r="S381"/>
  <c r="R381"/>
  <c r="Q381"/>
  <c r="P381"/>
  <c r="O381"/>
  <c r="T376"/>
  <c r="S376"/>
  <c r="R376"/>
  <c r="Q376"/>
  <c r="P376"/>
  <c r="O376"/>
  <c r="T365"/>
  <c r="S365"/>
  <c r="R365"/>
  <c r="Q365"/>
  <c r="P365"/>
  <c r="O365"/>
  <c r="T364"/>
  <c r="S364"/>
  <c r="R364"/>
  <c r="Q364"/>
  <c r="P364"/>
  <c r="O364"/>
  <c r="T363"/>
  <c r="S363"/>
  <c r="R363"/>
  <c r="Q363"/>
  <c r="P363"/>
  <c r="O363"/>
  <c r="T362"/>
  <c r="S362"/>
  <c r="R362"/>
  <c r="Q362"/>
  <c r="Q361" s="1"/>
  <c r="P362"/>
  <c r="O362"/>
  <c r="T361"/>
  <c r="S361"/>
  <c r="R361"/>
  <c r="P361"/>
  <c r="O361"/>
  <c r="T355"/>
  <c r="S355"/>
  <c r="R355"/>
  <c r="Q355"/>
  <c r="Q350" s="1"/>
  <c r="P355"/>
  <c r="O355"/>
  <c r="T354"/>
  <c r="S354"/>
  <c r="S349" s="1"/>
  <c r="R354"/>
  <c r="Q354"/>
  <c r="P354"/>
  <c r="O354"/>
  <c r="O349" s="1"/>
  <c r="T353"/>
  <c r="S353"/>
  <c r="R353"/>
  <c r="Q353"/>
  <c r="Q348" s="1"/>
  <c r="P353"/>
  <c r="O353"/>
  <c r="T352"/>
  <c r="S352"/>
  <c r="S347" s="1"/>
  <c r="S346" s="1"/>
  <c r="R352"/>
  <c r="Q352"/>
  <c r="P352"/>
  <c r="O352"/>
  <c r="O347" s="1"/>
  <c r="O346" s="1"/>
  <c r="T351"/>
  <c r="S351"/>
  <c r="R351"/>
  <c r="Q351"/>
  <c r="P351"/>
  <c r="O351"/>
  <c r="T350"/>
  <c r="S350"/>
  <c r="R350"/>
  <c r="P350"/>
  <c r="O350"/>
  <c r="T349"/>
  <c r="R349"/>
  <c r="Q349"/>
  <c r="P349"/>
  <c r="T348"/>
  <c r="S348"/>
  <c r="R348"/>
  <c r="P348"/>
  <c r="O348"/>
  <c r="T347"/>
  <c r="R347"/>
  <c r="Q347"/>
  <c r="P347"/>
  <c r="T346"/>
  <c r="R346"/>
  <c r="P346"/>
  <c r="T341"/>
  <c r="S341"/>
  <c r="R341"/>
  <c r="Q341"/>
  <c r="P341"/>
  <c r="O341"/>
  <c r="T336"/>
  <c r="S336"/>
  <c r="R336"/>
  <c r="Q336"/>
  <c r="P336"/>
  <c r="O336"/>
  <c r="T334"/>
  <c r="S334"/>
  <c r="R334"/>
  <c r="Q334"/>
  <c r="Q314" s="1"/>
  <c r="Q311" s="1"/>
  <c r="P334"/>
  <c r="O334"/>
  <c r="O314" s="1"/>
  <c r="O311" s="1"/>
  <c r="T333"/>
  <c r="S333"/>
  <c r="R333"/>
  <c r="Q333"/>
  <c r="P333"/>
  <c r="O333"/>
  <c r="T332"/>
  <c r="S332"/>
  <c r="R332"/>
  <c r="Q332"/>
  <c r="Q331" s="1"/>
  <c r="P332"/>
  <c r="O332"/>
  <c r="T331"/>
  <c r="S331"/>
  <c r="R331"/>
  <c r="P331"/>
  <c r="O331"/>
  <c r="T321"/>
  <c r="S321"/>
  <c r="R321"/>
  <c r="Q321"/>
  <c r="P321"/>
  <c r="O321"/>
  <c r="T319"/>
  <c r="S319"/>
  <c r="S316" s="1"/>
  <c r="R319"/>
  <c r="Q319"/>
  <c r="P319"/>
  <c r="O319"/>
  <c r="O316" s="1"/>
  <c r="T316"/>
  <c r="R316"/>
  <c r="Q316"/>
  <c r="P316"/>
  <c r="T314"/>
  <c r="S314"/>
  <c r="S311" s="1"/>
  <c r="R314"/>
  <c r="P314"/>
  <c r="T311"/>
  <c r="R311"/>
  <c r="P311"/>
  <c r="T295"/>
  <c r="S295"/>
  <c r="R295"/>
  <c r="Q295"/>
  <c r="P295"/>
  <c r="O295"/>
  <c r="T294"/>
  <c r="S294"/>
  <c r="R294"/>
  <c r="Q294"/>
  <c r="P294"/>
  <c r="O294"/>
  <c r="T293"/>
  <c r="S293"/>
  <c r="R293"/>
  <c r="Q293"/>
  <c r="P293"/>
  <c r="O293"/>
  <c r="T292"/>
  <c r="S292"/>
  <c r="R292"/>
  <c r="Q292"/>
  <c r="Q291" s="1"/>
  <c r="P292"/>
  <c r="O292"/>
  <c r="T291"/>
  <c r="S291"/>
  <c r="R291"/>
  <c r="P291"/>
  <c r="O291"/>
  <c r="T286"/>
  <c r="S286"/>
  <c r="R286"/>
  <c r="Q286"/>
  <c r="P286"/>
  <c r="O286"/>
  <c r="T246"/>
  <c r="S246"/>
  <c r="R246"/>
  <c r="Q246"/>
  <c r="P246"/>
  <c r="O246"/>
  <c r="T211"/>
  <c r="S211"/>
  <c r="R211"/>
  <c r="Q211"/>
  <c r="P211"/>
  <c r="O211"/>
  <c r="T206"/>
  <c r="S206"/>
  <c r="R206"/>
  <c r="Q206"/>
  <c r="P206"/>
  <c r="O206"/>
  <c r="T204"/>
  <c r="S204"/>
  <c r="R204"/>
  <c r="Q204"/>
  <c r="P204"/>
  <c r="O204"/>
  <c r="O199" s="1"/>
  <c r="O196" s="1"/>
  <c r="T203"/>
  <c r="S203"/>
  <c r="R203"/>
  <c r="Q203"/>
  <c r="P203"/>
  <c r="O203"/>
  <c r="T202"/>
  <c r="S202"/>
  <c r="R202"/>
  <c r="Q202"/>
  <c r="Q201" s="1"/>
  <c r="P202"/>
  <c r="P201" s="1"/>
  <c r="O202"/>
  <c r="T201"/>
  <c r="S201"/>
  <c r="R201"/>
  <c r="O201"/>
  <c r="T199"/>
  <c r="S199"/>
  <c r="R199"/>
  <c r="Q199"/>
  <c r="P199"/>
  <c r="T198"/>
  <c r="S198"/>
  <c r="R198"/>
  <c r="Q198"/>
  <c r="P198"/>
  <c r="O198"/>
  <c r="T197"/>
  <c r="S197"/>
  <c r="R197"/>
  <c r="Q197"/>
  <c r="Q196" s="1"/>
  <c r="P197"/>
  <c r="O197"/>
  <c r="T196"/>
  <c r="S196"/>
  <c r="R196"/>
  <c r="P196"/>
  <c r="T195"/>
  <c r="S195"/>
  <c r="R195"/>
  <c r="Q195"/>
  <c r="P195"/>
  <c r="O195"/>
  <c r="T194"/>
  <c r="S194"/>
  <c r="R194"/>
  <c r="Q194"/>
  <c r="P194"/>
  <c r="O194"/>
  <c r="T193"/>
  <c r="S193"/>
  <c r="R193"/>
  <c r="Q193"/>
  <c r="P193"/>
  <c r="O193"/>
  <c r="T192"/>
  <c r="S192"/>
  <c r="R192"/>
  <c r="Q192"/>
  <c r="P192"/>
  <c r="O192"/>
  <c r="T191"/>
  <c r="S191"/>
  <c r="R191"/>
  <c r="Q191"/>
  <c r="P191"/>
  <c r="O191"/>
  <c r="T189"/>
  <c r="S189"/>
  <c r="S186" s="1"/>
  <c r="R189"/>
  <c r="Q189"/>
  <c r="P189"/>
  <c r="O189"/>
  <c r="O186" s="1"/>
  <c r="T186"/>
  <c r="R186"/>
  <c r="Q186"/>
  <c r="P186"/>
  <c r="T185"/>
  <c r="S185"/>
  <c r="R185"/>
  <c r="Q185"/>
  <c r="P185"/>
  <c r="O185"/>
  <c r="T184"/>
  <c r="S184"/>
  <c r="R184"/>
  <c r="Q184"/>
  <c r="P184"/>
  <c r="O184"/>
  <c r="T183"/>
  <c r="S183"/>
  <c r="R183"/>
  <c r="Q183"/>
  <c r="P183"/>
  <c r="O183"/>
  <c r="T182"/>
  <c r="S182"/>
  <c r="R182"/>
  <c r="Q182"/>
  <c r="P182"/>
  <c r="O182"/>
  <c r="T181"/>
  <c r="S181"/>
  <c r="R181"/>
  <c r="Q181"/>
  <c r="P181"/>
  <c r="O181"/>
  <c r="T179"/>
  <c r="S179"/>
  <c r="R179"/>
  <c r="Q179"/>
  <c r="Q176" s="1"/>
  <c r="P179"/>
  <c r="O179"/>
  <c r="T176"/>
  <c r="S176"/>
  <c r="R176"/>
  <c r="P176"/>
  <c r="O176"/>
  <c r="T164"/>
  <c r="S164"/>
  <c r="R164"/>
  <c r="Q164"/>
  <c r="P164"/>
  <c r="O164"/>
  <c r="T163"/>
  <c r="S163"/>
  <c r="S161" s="1"/>
  <c r="R163"/>
  <c r="Q163"/>
  <c r="P163"/>
  <c r="O163"/>
  <c r="O161" s="1"/>
  <c r="T161"/>
  <c r="R161"/>
  <c r="Q161"/>
  <c r="P161"/>
  <c r="T156"/>
  <c r="S156"/>
  <c r="R156"/>
  <c r="Q156"/>
  <c r="P156"/>
  <c r="O156"/>
  <c r="T151"/>
  <c r="S151"/>
  <c r="R151"/>
  <c r="Q151"/>
  <c r="P151"/>
  <c r="O151"/>
  <c r="T146"/>
  <c r="S146"/>
  <c r="R146"/>
  <c r="Q146"/>
  <c r="P146"/>
  <c r="O146"/>
  <c r="T141"/>
  <c r="S141"/>
  <c r="R141"/>
  <c r="Q141"/>
  <c r="P141"/>
  <c r="O141"/>
  <c r="T136"/>
  <c r="S136"/>
  <c r="R136"/>
  <c r="Q136"/>
  <c r="P136"/>
  <c r="O136"/>
  <c r="T134"/>
  <c r="S134"/>
  <c r="R134"/>
  <c r="Q134"/>
  <c r="Q129" s="1"/>
  <c r="P134"/>
  <c r="O134"/>
  <c r="O129" s="1"/>
  <c r="T133"/>
  <c r="S133"/>
  <c r="S131" s="1"/>
  <c r="R133"/>
  <c r="Q133"/>
  <c r="P133"/>
  <c r="O133"/>
  <c r="T131"/>
  <c r="R131"/>
  <c r="Q131"/>
  <c r="P131"/>
  <c r="T129"/>
  <c r="S129"/>
  <c r="R129"/>
  <c r="P129"/>
  <c r="T128"/>
  <c r="R128"/>
  <c r="Q128"/>
  <c r="P128"/>
  <c r="T127"/>
  <c r="S127"/>
  <c r="R127"/>
  <c r="Q127"/>
  <c r="P127"/>
  <c r="O127"/>
  <c r="T126"/>
  <c r="R126"/>
  <c r="P126"/>
  <c r="T121"/>
  <c r="S121"/>
  <c r="R121"/>
  <c r="Q121"/>
  <c r="P121"/>
  <c r="O121"/>
  <c r="T116"/>
  <c r="S116"/>
  <c r="R116"/>
  <c r="Q116"/>
  <c r="P116"/>
  <c r="O116"/>
  <c r="T111"/>
  <c r="S111"/>
  <c r="R111"/>
  <c r="Q111"/>
  <c r="P111"/>
  <c r="O111"/>
  <c r="T98"/>
  <c r="S98"/>
  <c r="R98"/>
  <c r="Q98"/>
  <c r="P98"/>
  <c r="O98"/>
  <c r="T94"/>
  <c r="S94"/>
  <c r="R94"/>
  <c r="Q94"/>
  <c r="P94"/>
  <c r="O94"/>
  <c r="T90"/>
  <c r="S90"/>
  <c r="R90"/>
  <c r="Q90"/>
  <c r="P90"/>
  <c r="O90"/>
  <c r="T86"/>
  <c r="S86"/>
  <c r="R86"/>
  <c r="Q86"/>
  <c r="P86"/>
  <c r="O86"/>
  <c r="T82"/>
  <c r="S82"/>
  <c r="R82"/>
  <c r="Q82"/>
  <c r="P82"/>
  <c r="O82"/>
  <c r="T78"/>
  <c r="S78"/>
  <c r="R78"/>
  <c r="Q78"/>
  <c r="P78"/>
  <c r="O78"/>
  <c r="T74"/>
  <c r="S74"/>
  <c r="R74"/>
  <c r="Q74"/>
  <c r="P74"/>
  <c r="O74"/>
  <c r="T70"/>
  <c r="S70"/>
  <c r="R70"/>
  <c r="Q70"/>
  <c r="P70"/>
  <c r="O70"/>
  <c r="T65"/>
  <c r="S65"/>
  <c r="R65"/>
  <c r="Q65"/>
  <c r="P65"/>
  <c r="O65"/>
  <c r="T57"/>
  <c r="S57"/>
  <c r="R57"/>
  <c r="Q57"/>
  <c r="P57"/>
  <c r="O57"/>
  <c r="T53"/>
  <c r="S53"/>
  <c r="R53"/>
  <c r="Q53"/>
  <c r="P53"/>
  <c r="O53"/>
  <c r="T49"/>
  <c r="S49"/>
  <c r="R49"/>
  <c r="Q49"/>
  <c r="P49"/>
  <c r="O49"/>
  <c r="T44"/>
  <c r="S44"/>
  <c r="R44"/>
  <c r="Q44"/>
  <c r="P44"/>
  <c r="O44"/>
  <c r="T39"/>
  <c r="S39"/>
  <c r="R39"/>
  <c r="Q39"/>
  <c r="P39"/>
  <c r="O39"/>
  <c r="T34"/>
  <c r="S34"/>
  <c r="R34"/>
  <c r="Q34"/>
  <c r="P34"/>
  <c r="O34"/>
  <c r="T29"/>
  <c r="S29"/>
  <c r="R29"/>
  <c r="Q29"/>
  <c r="P29"/>
  <c r="O29"/>
  <c r="T24"/>
  <c r="S24"/>
  <c r="R24"/>
  <c r="Q24"/>
  <c r="P24"/>
  <c r="O24"/>
  <c r="T23"/>
  <c r="S23"/>
  <c r="R23"/>
  <c r="Q23"/>
  <c r="P23"/>
  <c r="O23"/>
  <c r="T21"/>
  <c r="S21"/>
  <c r="R21"/>
  <c r="Q21"/>
  <c r="Q16" s="1"/>
  <c r="P21"/>
  <c r="O21"/>
  <c r="T20"/>
  <c r="S20"/>
  <c r="S19" s="1"/>
  <c r="R20"/>
  <c r="Q20"/>
  <c r="P20"/>
  <c r="O20"/>
  <c r="O19" s="1"/>
  <c r="T19"/>
  <c r="R19"/>
  <c r="Q19"/>
  <c r="P19"/>
  <c r="T18"/>
  <c r="S18"/>
  <c r="R18"/>
  <c r="Q18"/>
  <c r="P18"/>
  <c r="O18"/>
  <c r="T17"/>
  <c r="T9" s="1"/>
  <c r="S17"/>
  <c r="R17"/>
  <c r="Q17"/>
  <c r="P17"/>
  <c r="P9" s="1"/>
  <c r="O17"/>
  <c r="T16"/>
  <c r="S16"/>
  <c r="R16"/>
  <c r="P16"/>
  <c r="O16"/>
  <c r="T15"/>
  <c r="R15"/>
  <c r="Q15"/>
  <c r="Q14" s="1"/>
  <c r="P15"/>
  <c r="R14"/>
  <c r="T11"/>
  <c r="R11"/>
  <c r="P11"/>
  <c r="T10"/>
  <c r="R10"/>
  <c r="Q10"/>
  <c r="P10"/>
  <c r="R9"/>
  <c r="S55" i="2" l="1"/>
  <c r="S54" s="1"/>
  <c r="S12"/>
  <c r="T55"/>
  <c r="T54" s="1"/>
  <c r="T12"/>
  <c r="U14"/>
  <c r="Q14"/>
  <c r="O131" i="3"/>
  <c r="T14"/>
  <c r="P14"/>
  <c r="U10" i="2"/>
  <c r="T14"/>
  <c r="V10"/>
  <c r="U89"/>
  <c r="U86" s="1"/>
  <c r="U13"/>
  <c r="T90"/>
  <c r="V89"/>
  <c r="V86" s="1"/>
  <c r="Q11" i="3"/>
  <c r="Q9" s="1"/>
  <c r="Q126"/>
  <c r="Q346"/>
  <c r="O15"/>
  <c r="S15"/>
  <c r="O128"/>
  <c r="O11" s="1"/>
  <c r="S128"/>
  <c r="S11" s="1"/>
  <c r="T89" i="2" l="1"/>
  <c r="T86" s="1"/>
  <c r="S90"/>
  <c r="T13"/>
  <c r="T10" s="1"/>
  <c r="O14" i="3"/>
  <c r="O10"/>
  <c r="O9" s="1"/>
  <c r="S126"/>
  <c r="O126"/>
  <c r="S10"/>
  <c r="S9" s="1"/>
  <c r="S14"/>
  <c r="R90" i="2" l="1"/>
  <c r="S89"/>
  <c r="S86" s="1"/>
  <c r="S13"/>
  <c r="S10" s="1"/>
  <c r="R13" l="1"/>
  <c r="R10" s="1"/>
  <c r="Q90"/>
  <c r="R89"/>
  <c r="R86" s="1"/>
  <c r="D13" i="3"/>
  <c r="D25"/>
  <c r="D26"/>
  <c r="D27"/>
  <c r="D28"/>
  <c r="D30"/>
  <c r="D31"/>
  <c r="D32"/>
  <c r="D33"/>
  <c r="D35"/>
  <c r="D36"/>
  <c r="D37"/>
  <c r="D38"/>
  <c r="D40"/>
  <c r="D41"/>
  <c r="D42"/>
  <c r="D43"/>
  <c r="D45"/>
  <c r="D46"/>
  <c r="D47"/>
  <c r="D48"/>
  <c r="D50"/>
  <c r="D51"/>
  <c r="D52"/>
  <c r="D54"/>
  <c r="D55"/>
  <c r="D56"/>
  <c r="D58"/>
  <c r="D59"/>
  <c r="D60"/>
  <c r="D61"/>
  <c r="D62"/>
  <c r="D63"/>
  <c r="D64"/>
  <c r="D66"/>
  <c r="D67"/>
  <c r="D68"/>
  <c r="D69"/>
  <c r="D71"/>
  <c r="D72"/>
  <c r="D73"/>
  <c r="D75"/>
  <c r="D76"/>
  <c r="D77"/>
  <c r="D79"/>
  <c r="D80"/>
  <c r="D81"/>
  <c r="D83"/>
  <c r="D84"/>
  <c r="D85"/>
  <c r="D87"/>
  <c r="D88"/>
  <c r="D89"/>
  <c r="D91"/>
  <c r="D92"/>
  <c r="D93"/>
  <c r="D95"/>
  <c r="D96"/>
  <c r="D97"/>
  <c r="D99"/>
  <c r="D100"/>
  <c r="D101"/>
  <c r="D103"/>
  <c r="D104"/>
  <c r="D105"/>
  <c r="D107"/>
  <c r="D108"/>
  <c r="D110"/>
  <c r="D112"/>
  <c r="D113"/>
  <c r="D114"/>
  <c r="D115"/>
  <c r="D117"/>
  <c r="D118"/>
  <c r="D119"/>
  <c r="D120"/>
  <c r="D122"/>
  <c r="D123"/>
  <c r="D124"/>
  <c r="D125"/>
  <c r="D130"/>
  <c r="D132"/>
  <c r="D135"/>
  <c r="D137"/>
  <c r="D138"/>
  <c r="D140"/>
  <c r="D142"/>
  <c r="D143"/>
  <c r="D144"/>
  <c r="D145"/>
  <c r="D147"/>
  <c r="D148"/>
  <c r="D149"/>
  <c r="D150"/>
  <c r="D152"/>
  <c r="D153"/>
  <c r="D154"/>
  <c r="D155"/>
  <c r="D157"/>
  <c r="D158"/>
  <c r="D159"/>
  <c r="D160"/>
  <c r="D162"/>
  <c r="D165"/>
  <c r="D167"/>
  <c r="D168"/>
  <c r="D169"/>
  <c r="D170"/>
  <c r="D172"/>
  <c r="D173"/>
  <c r="D174"/>
  <c r="D175"/>
  <c r="D177"/>
  <c r="D178"/>
  <c r="D180"/>
  <c r="D187"/>
  <c r="D190"/>
  <c r="D200"/>
  <c r="D205"/>
  <c r="D207"/>
  <c r="D208"/>
  <c r="D209"/>
  <c r="D210"/>
  <c r="D212"/>
  <c r="D213"/>
  <c r="D214"/>
  <c r="D215"/>
  <c r="D217"/>
  <c r="D218"/>
  <c r="D219"/>
  <c r="D220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7"/>
  <c r="D248"/>
  <c r="D249"/>
  <c r="D250"/>
  <c r="D252"/>
  <c r="D253"/>
  <c r="D254"/>
  <c r="D255"/>
  <c r="D256"/>
  <c r="D257"/>
  <c r="D258"/>
  <c r="D259"/>
  <c r="D260"/>
  <c r="D262"/>
  <c r="D263"/>
  <c r="D264"/>
  <c r="D265"/>
  <c r="D267"/>
  <c r="D268"/>
  <c r="D269"/>
  <c r="D270"/>
  <c r="D272"/>
  <c r="D273"/>
  <c r="D274"/>
  <c r="D275"/>
  <c r="D277"/>
  <c r="D278"/>
  <c r="D279"/>
  <c r="D280"/>
  <c r="D282"/>
  <c r="D283"/>
  <c r="D284"/>
  <c r="D285"/>
  <c r="D287"/>
  <c r="D288"/>
  <c r="D289"/>
  <c r="D290"/>
  <c r="D297"/>
  <c r="D298"/>
  <c r="D299"/>
  <c r="D300"/>
  <c r="D301"/>
  <c r="D302"/>
  <c r="D303"/>
  <c r="D304"/>
  <c r="D305"/>
  <c r="D307"/>
  <c r="D308"/>
  <c r="D309"/>
  <c r="D310"/>
  <c r="D312"/>
  <c r="D313"/>
  <c r="D315"/>
  <c r="D317"/>
  <c r="D318"/>
  <c r="D320"/>
  <c r="D322"/>
  <c r="D323"/>
  <c r="D324"/>
  <c r="D325"/>
  <c r="D326"/>
  <c r="D327"/>
  <c r="D328"/>
  <c r="D329"/>
  <c r="D330"/>
  <c r="D335"/>
  <c r="D337"/>
  <c r="D338"/>
  <c r="D340"/>
  <c r="D342"/>
  <c r="D343"/>
  <c r="D344"/>
  <c r="D345"/>
  <c r="D356"/>
  <c r="D357"/>
  <c r="D358"/>
  <c r="D359"/>
  <c r="D360"/>
  <c r="D367"/>
  <c r="D368"/>
  <c r="D369"/>
  <c r="D370"/>
  <c r="D372"/>
  <c r="D373"/>
  <c r="D374"/>
  <c r="D375"/>
  <c r="D377"/>
  <c r="D378"/>
  <c r="D379"/>
  <c r="D380"/>
  <c r="D382"/>
  <c r="D383"/>
  <c r="D384"/>
  <c r="D385"/>
  <c r="D387"/>
  <c r="D388"/>
  <c r="D389"/>
  <c r="D390"/>
  <c r="F21"/>
  <c r="G21"/>
  <c r="I21"/>
  <c r="J21"/>
  <c r="K21"/>
  <c r="L21"/>
  <c r="M21"/>
  <c r="N21"/>
  <c r="E21"/>
  <c r="F20"/>
  <c r="G20"/>
  <c r="H20"/>
  <c r="I20"/>
  <c r="J20"/>
  <c r="K20"/>
  <c r="L20"/>
  <c r="M20"/>
  <c r="N20"/>
  <c r="E20"/>
  <c r="M164"/>
  <c r="M161" s="1"/>
  <c r="M24"/>
  <c r="M133"/>
  <c r="M189"/>
  <c r="Q89" i="2" l="1"/>
  <c r="Q86" s="1"/>
  <c r="Q13"/>
  <c r="Q10" s="1"/>
  <c r="D20" i="3"/>
  <c r="D21"/>
  <c r="O56" i="2"/>
  <c r="O16" l="1"/>
  <c r="M134" i="3" l="1"/>
  <c r="M129" s="1"/>
  <c r="M166"/>
  <c r="M131" l="1"/>
  <c r="P39" i="2" l="1"/>
  <c r="O39"/>
  <c r="O42"/>
  <c r="O53"/>
  <c r="P71"/>
  <c r="P12" s="1"/>
  <c r="O71"/>
  <c r="O80"/>
  <c r="O79" s="1"/>
  <c r="O83"/>
  <c r="O90"/>
  <c r="O92"/>
  <c r="O15"/>
  <c r="M109" i="3"/>
  <c r="E121"/>
  <c r="F121"/>
  <c r="G121"/>
  <c r="H121"/>
  <c r="J121"/>
  <c r="K121"/>
  <c r="L121"/>
  <c r="M121"/>
  <c r="N121"/>
  <c r="M22"/>
  <c r="O12" i="2" l="1"/>
  <c r="D121" i="3"/>
  <c r="O13" i="2"/>
  <c r="P35"/>
  <c r="P11" s="1"/>
  <c r="O35"/>
  <c r="O41"/>
  <c r="O89"/>
  <c r="O55"/>
  <c r="O74"/>
  <c r="O14" l="1"/>
  <c r="O11"/>
  <c r="O54"/>
  <c r="M293" i="3"/>
  <c r="M306"/>
  <c r="D306" s="1"/>
  <c r="N156"/>
  <c r="M156"/>
  <c r="L156"/>
  <c r="K156"/>
  <c r="J156"/>
  <c r="I156"/>
  <c r="H156"/>
  <c r="G156"/>
  <c r="F156"/>
  <c r="E156"/>
  <c r="D156" l="1"/>
  <c r="N134"/>
  <c r="N129" s="1"/>
  <c r="N126" s="1"/>
  <c r="N41" i="2" l="1"/>
  <c r="M188" i="3" l="1"/>
  <c r="H195"/>
  <c r="N195"/>
  <c r="G195" s="1"/>
  <c r="M195"/>
  <c r="F195" s="1"/>
  <c r="L195"/>
  <c r="E195" s="1"/>
  <c r="J195"/>
  <c r="I195"/>
  <c r="N194"/>
  <c r="N189" s="1"/>
  <c r="N186" s="1"/>
  <c r="L194"/>
  <c r="E194" s="1"/>
  <c r="J194"/>
  <c r="I194"/>
  <c r="H193"/>
  <c r="N193"/>
  <c r="G193" s="1"/>
  <c r="L193"/>
  <c r="E193" s="1"/>
  <c r="D193" s="1"/>
  <c r="J193"/>
  <c r="I193"/>
  <c r="H192"/>
  <c r="N192"/>
  <c r="G192" s="1"/>
  <c r="M192"/>
  <c r="L192"/>
  <c r="E192" s="1"/>
  <c r="J192"/>
  <c r="I192"/>
  <c r="H191"/>
  <c r="N191"/>
  <c r="G191" s="1"/>
  <c r="L191"/>
  <c r="E191" s="1"/>
  <c r="K191"/>
  <c r="J191"/>
  <c r="I191"/>
  <c r="L189"/>
  <c r="L186" s="1"/>
  <c r="K189"/>
  <c r="L363"/>
  <c r="L348" s="1"/>
  <c r="L221"/>
  <c r="L292"/>
  <c r="L293"/>
  <c r="L134"/>
  <c r="L166"/>
  <c r="O52" i="2"/>
  <c r="O40" s="1"/>
  <c r="G52"/>
  <c r="H52"/>
  <c r="I52"/>
  <c r="J52"/>
  <c r="K52"/>
  <c r="L52"/>
  <c r="M52"/>
  <c r="N52"/>
  <c r="P52"/>
  <c r="F52"/>
  <c r="D195" i="3" l="1"/>
  <c r="K186"/>
  <c r="D189"/>
  <c r="D192"/>
  <c r="D191"/>
  <c r="D188"/>
  <c r="G194"/>
  <c r="F192"/>
  <c r="M191"/>
  <c r="M186"/>
  <c r="H194"/>
  <c r="N319"/>
  <c r="M319"/>
  <c r="N17"/>
  <c r="P41" i="2"/>
  <c r="D194" i="3" l="1"/>
  <c r="D186"/>
  <c r="N364"/>
  <c r="N365"/>
  <c r="M364"/>
  <c r="L364"/>
  <c r="K364"/>
  <c r="N13" i="2"/>
  <c r="M89"/>
  <c r="N89"/>
  <c r="F364" i="3"/>
  <c r="G364"/>
  <c r="H364"/>
  <c r="I364"/>
  <c r="J364"/>
  <c r="E365"/>
  <c r="E363"/>
  <c r="F362"/>
  <c r="G362"/>
  <c r="H362"/>
  <c r="I362"/>
  <c r="J362"/>
  <c r="K362"/>
  <c r="L362"/>
  <c r="M362"/>
  <c r="N362"/>
  <c r="E362"/>
  <c r="E376"/>
  <c r="F376"/>
  <c r="G376"/>
  <c r="H376"/>
  <c r="J376"/>
  <c r="K376"/>
  <c r="L376"/>
  <c r="M376"/>
  <c r="N376"/>
  <c r="K366"/>
  <c r="I339"/>
  <c r="E334"/>
  <c r="F334"/>
  <c r="G334"/>
  <c r="H334"/>
  <c r="J334"/>
  <c r="K334"/>
  <c r="L334"/>
  <c r="M334"/>
  <c r="N334"/>
  <c r="N314" s="1"/>
  <c r="E333"/>
  <c r="F333"/>
  <c r="G333"/>
  <c r="H333"/>
  <c r="I333"/>
  <c r="J333"/>
  <c r="K333"/>
  <c r="L333"/>
  <c r="M333"/>
  <c r="N333"/>
  <c r="E332"/>
  <c r="F332"/>
  <c r="G332"/>
  <c r="H332"/>
  <c r="I332"/>
  <c r="J332"/>
  <c r="K332"/>
  <c r="L332"/>
  <c r="M332"/>
  <c r="N332"/>
  <c r="N336"/>
  <c r="M336"/>
  <c r="K336"/>
  <c r="J336"/>
  <c r="H336"/>
  <c r="G336"/>
  <c r="F336"/>
  <c r="E336"/>
  <c r="G202"/>
  <c r="H202"/>
  <c r="I202"/>
  <c r="J202"/>
  <c r="K202"/>
  <c r="L202"/>
  <c r="L197" s="1"/>
  <c r="M202"/>
  <c r="N202"/>
  <c r="I203"/>
  <c r="J203"/>
  <c r="K203"/>
  <c r="L203"/>
  <c r="L198" s="1"/>
  <c r="M203"/>
  <c r="M198" s="1"/>
  <c r="N203"/>
  <c r="G204"/>
  <c r="H204"/>
  <c r="I204"/>
  <c r="J204"/>
  <c r="K204"/>
  <c r="K199" s="1"/>
  <c r="M204"/>
  <c r="M199" s="1"/>
  <c r="N204"/>
  <c r="N199" s="1"/>
  <c r="E202"/>
  <c r="D202" s="1"/>
  <c r="E203"/>
  <c r="G74" i="2"/>
  <c r="H74"/>
  <c r="I74"/>
  <c r="J74"/>
  <c r="K74"/>
  <c r="L74"/>
  <c r="M74"/>
  <c r="N74"/>
  <c r="P74"/>
  <c r="F74"/>
  <c r="F291" i="3"/>
  <c r="G291"/>
  <c r="H291"/>
  <c r="I291"/>
  <c r="J291"/>
  <c r="L295"/>
  <c r="M295"/>
  <c r="N295"/>
  <c r="L294"/>
  <c r="L291" s="1"/>
  <c r="M294"/>
  <c r="N294"/>
  <c r="N293"/>
  <c r="M292"/>
  <c r="N292"/>
  <c r="K292"/>
  <c r="D292" s="1"/>
  <c r="K295"/>
  <c r="K294"/>
  <c r="K293"/>
  <c r="D293" s="1"/>
  <c r="E291"/>
  <c r="L296"/>
  <c r="K296"/>
  <c r="D296" s="1"/>
  <c r="L276"/>
  <c r="N286"/>
  <c r="K286"/>
  <c r="K281"/>
  <c r="D281" s="1"/>
  <c r="K276"/>
  <c r="J276"/>
  <c r="D276" s="1"/>
  <c r="F71" i="2"/>
  <c r="L271" i="3"/>
  <c r="K271"/>
  <c r="J271"/>
  <c r="D271" s="1"/>
  <c r="K266"/>
  <c r="J266"/>
  <c r="D266" s="1"/>
  <c r="J261"/>
  <c r="I261"/>
  <c r="D261" s="1"/>
  <c r="K251"/>
  <c r="D251" s="1"/>
  <c r="N246"/>
  <c r="M246"/>
  <c r="L246"/>
  <c r="K246"/>
  <c r="J246"/>
  <c r="I246"/>
  <c r="H246"/>
  <c r="G246"/>
  <c r="F246"/>
  <c r="E246"/>
  <c r="D246" s="1"/>
  <c r="K221"/>
  <c r="D221" s="1"/>
  <c r="K216"/>
  <c r="D216" s="1"/>
  <c r="L41" i="2"/>
  <c r="M41"/>
  <c r="M40" s="1"/>
  <c r="K41"/>
  <c r="N15"/>
  <c r="P15"/>
  <c r="P14" s="1"/>
  <c r="M15"/>
  <c r="J57" i="3"/>
  <c r="E98"/>
  <c r="F98"/>
  <c r="G98"/>
  <c r="H98"/>
  <c r="I98"/>
  <c r="J98"/>
  <c r="K98"/>
  <c r="L98"/>
  <c r="M98"/>
  <c r="N98"/>
  <c r="J94"/>
  <c r="N94"/>
  <c r="M94"/>
  <c r="L94"/>
  <c r="K94"/>
  <c r="I94"/>
  <c r="H94"/>
  <c r="G94"/>
  <c r="F94"/>
  <c r="E94"/>
  <c r="K102"/>
  <c r="D102" s="1"/>
  <c r="E90"/>
  <c r="F90"/>
  <c r="G90"/>
  <c r="H90"/>
  <c r="I90"/>
  <c r="J90"/>
  <c r="K90"/>
  <c r="L90"/>
  <c r="M90"/>
  <c r="N90"/>
  <c r="J381"/>
  <c r="D333" l="1"/>
  <c r="D376"/>
  <c r="D362"/>
  <c r="D98"/>
  <c r="D90"/>
  <c r="I334"/>
  <c r="D334" s="1"/>
  <c r="D339"/>
  <c r="D94"/>
  <c r="D294"/>
  <c r="D332"/>
  <c r="D364"/>
  <c r="D286"/>
  <c r="D295"/>
  <c r="D203"/>
  <c r="M291"/>
  <c r="P90" i="2"/>
  <c r="N197" i="3"/>
  <c r="K198"/>
  <c r="N291"/>
  <c r="I336"/>
  <c r="D336" s="1"/>
  <c r="E201"/>
  <c r="K291"/>
  <c r="N198"/>
  <c r="M197"/>
  <c r="M196" s="1"/>
  <c r="K197"/>
  <c r="N24"/>
  <c r="E22"/>
  <c r="J134"/>
  <c r="I22"/>
  <c r="H22"/>
  <c r="F22"/>
  <c r="E16"/>
  <c r="E15"/>
  <c r="L22"/>
  <c r="L17" s="1"/>
  <c r="K22"/>
  <c r="K17" s="1"/>
  <c r="L24"/>
  <c r="K314"/>
  <c r="L11"/>
  <c r="M16"/>
  <c r="M15"/>
  <c r="N381"/>
  <c r="M381"/>
  <c r="N386"/>
  <c r="M386"/>
  <c r="L366"/>
  <c r="D366" s="1"/>
  <c r="L371"/>
  <c r="L127"/>
  <c r="M127"/>
  <c r="N127"/>
  <c r="K127"/>
  <c r="K179"/>
  <c r="L164"/>
  <c r="K166"/>
  <c r="D166" s="1"/>
  <c r="L93" i="2"/>
  <c r="K93"/>
  <c r="J93"/>
  <c r="I93"/>
  <c r="H93"/>
  <c r="G93"/>
  <c r="O93"/>
  <c r="P93"/>
  <c r="N93"/>
  <c r="N79"/>
  <c r="M79"/>
  <c r="P55"/>
  <c r="N47"/>
  <c r="M93"/>
  <c r="M86" s="1"/>
  <c r="M55"/>
  <c r="M47"/>
  <c r="D291" i="3" l="1"/>
  <c r="D381"/>
  <c r="N196"/>
  <c r="D127"/>
  <c r="K176"/>
  <c r="D22"/>
  <c r="K196"/>
  <c r="F90" i="2"/>
  <c r="I15" i="3" l="1"/>
  <c r="I16"/>
  <c r="I23"/>
  <c r="I24"/>
  <c r="I29"/>
  <c r="I34"/>
  <c r="I39"/>
  <c r="I44"/>
  <c r="I49"/>
  <c r="I53"/>
  <c r="I57"/>
  <c r="I65"/>
  <c r="I70"/>
  <c r="I74"/>
  <c r="I78"/>
  <c r="I82"/>
  <c r="I86"/>
  <c r="I109"/>
  <c r="I111"/>
  <c r="I116"/>
  <c r="I139"/>
  <c r="I141"/>
  <c r="I146"/>
  <c r="I151"/>
  <c r="I163"/>
  <c r="I164"/>
  <c r="I171"/>
  <c r="I181"/>
  <c r="I182"/>
  <c r="I183"/>
  <c r="I184"/>
  <c r="I185"/>
  <c r="I198"/>
  <c r="I199"/>
  <c r="I206"/>
  <c r="I211"/>
  <c r="I319"/>
  <c r="I321"/>
  <c r="I331"/>
  <c r="I341"/>
  <c r="I351"/>
  <c r="I352"/>
  <c r="I353"/>
  <c r="I354"/>
  <c r="I355"/>
  <c r="I363"/>
  <c r="I365"/>
  <c r="K24"/>
  <c r="I134" l="1"/>
  <c r="I129" s="1"/>
  <c r="D139"/>
  <c r="I106"/>
  <c r="I133"/>
  <c r="I128" s="1"/>
  <c r="I348"/>
  <c r="I196"/>
  <c r="I19"/>
  <c r="I347"/>
  <c r="I10" s="1"/>
  <c r="I314"/>
  <c r="I311" s="1"/>
  <c r="I361"/>
  <c r="I346" s="1"/>
  <c r="I350"/>
  <c r="I349"/>
  <c r="I201"/>
  <c r="I161"/>
  <c r="I18"/>
  <c r="I316"/>
  <c r="I136"/>
  <c r="J386"/>
  <c r="D386" s="1"/>
  <c r="J371"/>
  <c r="D371" s="1"/>
  <c r="M365"/>
  <c r="L365"/>
  <c r="K365"/>
  <c r="J365"/>
  <c r="J361" s="1"/>
  <c r="H365"/>
  <c r="G365"/>
  <c r="F365"/>
  <c r="N363"/>
  <c r="M363"/>
  <c r="H363"/>
  <c r="G363"/>
  <c r="F363"/>
  <c r="K347"/>
  <c r="N355"/>
  <c r="M355"/>
  <c r="L355"/>
  <c r="K355"/>
  <c r="J355"/>
  <c r="H355"/>
  <c r="G355"/>
  <c r="F355"/>
  <c r="E355"/>
  <c r="N354"/>
  <c r="N349" s="1"/>
  <c r="M354"/>
  <c r="M349" s="1"/>
  <c r="L354"/>
  <c r="L349" s="1"/>
  <c r="K354"/>
  <c r="K349" s="1"/>
  <c r="J354"/>
  <c r="H354"/>
  <c r="G354"/>
  <c r="F354"/>
  <c r="E354"/>
  <c r="N353"/>
  <c r="M353"/>
  <c r="L353"/>
  <c r="K353"/>
  <c r="J353"/>
  <c r="H353"/>
  <c r="G353"/>
  <c r="F353"/>
  <c r="E353"/>
  <c r="N352"/>
  <c r="M352"/>
  <c r="L352"/>
  <c r="K352"/>
  <c r="J352"/>
  <c r="H352"/>
  <c r="G352"/>
  <c r="F352"/>
  <c r="E352"/>
  <c r="N351"/>
  <c r="M351"/>
  <c r="L351"/>
  <c r="K351"/>
  <c r="J351"/>
  <c r="H351"/>
  <c r="G351"/>
  <c r="F351"/>
  <c r="E351"/>
  <c r="N341"/>
  <c r="M341"/>
  <c r="L341"/>
  <c r="K341"/>
  <c r="J341"/>
  <c r="H341"/>
  <c r="G341"/>
  <c r="F341"/>
  <c r="E341"/>
  <c r="N331"/>
  <c r="L331"/>
  <c r="J331"/>
  <c r="H331"/>
  <c r="F331"/>
  <c r="M331"/>
  <c r="N321"/>
  <c r="M321"/>
  <c r="L321"/>
  <c r="L319" s="1"/>
  <c r="K321"/>
  <c r="J321"/>
  <c r="H321"/>
  <c r="G321"/>
  <c r="F321"/>
  <c r="E321"/>
  <c r="N316"/>
  <c r="M316"/>
  <c r="J319"/>
  <c r="H319"/>
  <c r="H316" s="1"/>
  <c r="G319"/>
  <c r="G316" s="1"/>
  <c r="F319"/>
  <c r="E319"/>
  <c r="K316"/>
  <c r="L10"/>
  <c r="N211"/>
  <c r="M211"/>
  <c r="K211"/>
  <c r="J211"/>
  <c r="L204"/>
  <c r="D204" s="1"/>
  <c r="N206"/>
  <c r="M206"/>
  <c r="K206"/>
  <c r="J206"/>
  <c r="H206"/>
  <c r="G206"/>
  <c r="F206"/>
  <c r="E206"/>
  <c r="H164"/>
  <c r="H161" s="1"/>
  <c r="J198"/>
  <c r="D198" s="1"/>
  <c r="N201"/>
  <c r="H185"/>
  <c r="N185"/>
  <c r="G185" s="1"/>
  <c r="M185"/>
  <c r="F185" s="1"/>
  <c r="L185"/>
  <c r="E185" s="1"/>
  <c r="J185"/>
  <c r="N184"/>
  <c r="M184"/>
  <c r="L184"/>
  <c r="J184"/>
  <c r="H183"/>
  <c r="N183"/>
  <c r="G183" s="1"/>
  <c r="M183"/>
  <c r="F183" s="1"/>
  <c r="L183"/>
  <c r="E183" s="1"/>
  <c r="J183"/>
  <c r="H182"/>
  <c r="N182"/>
  <c r="G182" s="1"/>
  <c r="M182"/>
  <c r="F182" s="1"/>
  <c r="L182"/>
  <c r="E182" s="1"/>
  <c r="J182"/>
  <c r="H181"/>
  <c r="N181"/>
  <c r="G181" s="1"/>
  <c r="M181"/>
  <c r="F181" s="1"/>
  <c r="L181"/>
  <c r="E181" s="1"/>
  <c r="K181"/>
  <c r="J181"/>
  <c r="K171"/>
  <c r="H171"/>
  <c r="G171"/>
  <c r="F171"/>
  <c r="E171"/>
  <c r="N164"/>
  <c r="J164"/>
  <c r="N163"/>
  <c r="N133" s="1"/>
  <c r="N128" s="1"/>
  <c r="L163"/>
  <c r="K163"/>
  <c r="K161" s="1"/>
  <c r="J163"/>
  <c r="N151"/>
  <c r="M151"/>
  <c r="L151"/>
  <c r="K151"/>
  <c r="J151"/>
  <c r="H151"/>
  <c r="G151"/>
  <c r="F151"/>
  <c r="E151"/>
  <c r="N146"/>
  <c r="M146"/>
  <c r="L146"/>
  <c r="K146"/>
  <c r="J146"/>
  <c r="H146"/>
  <c r="G146"/>
  <c r="F146"/>
  <c r="E146"/>
  <c r="N141"/>
  <c r="M141"/>
  <c r="L141"/>
  <c r="K141"/>
  <c r="J141"/>
  <c r="N136"/>
  <c r="M136"/>
  <c r="L136"/>
  <c r="K136"/>
  <c r="J136"/>
  <c r="H136"/>
  <c r="G136"/>
  <c r="F136"/>
  <c r="E136"/>
  <c r="K134"/>
  <c r="K129" s="1"/>
  <c r="H134"/>
  <c r="G134"/>
  <c r="G131" s="1"/>
  <c r="F134"/>
  <c r="F129" s="1"/>
  <c r="F126" s="1"/>
  <c r="E134"/>
  <c r="J133"/>
  <c r="N116"/>
  <c r="M116"/>
  <c r="L116"/>
  <c r="K116"/>
  <c r="J116"/>
  <c r="H116"/>
  <c r="G116"/>
  <c r="F116"/>
  <c r="E116"/>
  <c r="N111"/>
  <c r="M111"/>
  <c r="L111"/>
  <c r="K111"/>
  <c r="J111"/>
  <c r="M17"/>
  <c r="J109"/>
  <c r="D109" s="1"/>
  <c r="L106"/>
  <c r="K106"/>
  <c r="H106"/>
  <c r="G106"/>
  <c r="F106"/>
  <c r="E106"/>
  <c r="N86"/>
  <c r="M86"/>
  <c r="L86"/>
  <c r="K86"/>
  <c r="J86"/>
  <c r="H86"/>
  <c r="G86"/>
  <c r="F86"/>
  <c r="E86"/>
  <c r="N82"/>
  <c r="M82"/>
  <c r="L82"/>
  <c r="K82"/>
  <c r="J82"/>
  <c r="H82"/>
  <c r="G82"/>
  <c r="F82"/>
  <c r="E82"/>
  <c r="N78"/>
  <c r="M78"/>
  <c r="L78"/>
  <c r="K78"/>
  <c r="H78"/>
  <c r="G78"/>
  <c r="F78"/>
  <c r="E78"/>
  <c r="N74"/>
  <c r="M74"/>
  <c r="L74"/>
  <c r="K74"/>
  <c r="J74"/>
  <c r="H74"/>
  <c r="G74"/>
  <c r="F74"/>
  <c r="E74"/>
  <c r="N70"/>
  <c r="M70"/>
  <c r="L70"/>
  <c r="K70"/>
  <c r="J70"/>
  <c r="H70"/>
  <c r="G70"/>
  <c r="F70"/>
  <c r="E70"/>
  <c r="N65"/>
  <c r="M65"/>
  <c r="L65"/>
  <c r="K65"/>
  <c r="J65"/>
  <c r="H65"/>
  <c r="G65"/>
  <c r="F65"/>
  <c r="E65"/>
  <c r="N57"/>
  <c r="M57"/>
  <c r="L57"/>
  <c r="K57"/>
  <c r="H57"/>
  <c r="G57"/>
  <c r="F57"/>
  <c r="E57"/>
  <c r="N53"/>
  <c r="M53"/>
  <c r="L53"/>
  <c r="K53"/>
  <c r="J53"/>
  <c r="H53"/>
  <c r="G53"/>
  <c r="F53"/>
  <c r="E53"/>
  <c r="N49"/>
  <c r="M49"/>
  <c r="L49"/>
  <c r="J49"/>
  <c r="H49"/>
  <c r="G49"/>
  <c r="F49"/>
  <c r="E49"/>
  <c r="N44"/>
  <c r="M44"/>
  <c r="L44"/>
  <c r="K44"/>
  <c r="J44"/>
  <c r="H44"/>
  <c r="G44"/>
  <c r="F44"/>
  <c r="E44"/>
  <c r="N39"/>
  <c r="M39"/>
  <c r="L39"/>
  <c r="K39"/>
  <c r="J39"/>
  <c r="H39"/>
  <c r="G39"/>
  <c r="F39"/>
  <c r="E39"/>
  <c r="N34"/>
  <c r="M34"/>
  <c r="L34"/>
  <c r="K34"/>
  <c r="J34"/>
  <c r="H34"/>
  <c r="G34"/>
  <c r="F34"/>
  <c r="E34"/>
  <c r="N29"/>
  <c r="M29"/>
  <c r="K29"/>
  <c r="J29"/>
  <c r="J24"/>
  <c r="H24"/>
  <c r="G24"/>
  <c r="F24"/>
  <c r="E24"/>
  <c r="N23"/>
  <c r="N18" s="1"/>
  <c r="M23"/>
  <c r="M18" s="1"/>
  <c r="L23"/>
  <c r="K23"/>
  <c r="K18" s="1"/>
  <c r="J23"/>
  <c r="J18" s="1"/>
  <c r="H23"/>
  <c r="G23"/>
  <c r="F23"/>
  <c r="F18" s="1"/>
  <c r="E23"/>
  <c r="N16"/>
  <c r="L16"/>
  <c r="H16"/>
  <c r="G16"/>
  <c r="F16"/>
  <c r="N15"/>
  <c r="L15"/>
  <c r="J15"/>
  <c r="H15"/>
  <c r="G15"/>
  <c r="F15"/>
  <c r="G91" i="2"/>
  <c r="D17" i="3" l="1"/>
  <c r="D141"/>
  <c r="D29"/>
  <c r="D86"/>
  <c r="D211"/>
  <c r="D354"/>
  <c r="D111"/>
  <c r="D163"/>
  <c r="D341"/>
  <c r="E18"/>
  <c r="D23"/>
  <c r="D44"/>
  <c r="D70"/>
  <c r="D151"/>
  <c r="I131"/>
  <c r="E129"/>
  <c r="E126" s="1"/>
  <c r="D134"/>
  <c r="D181"/>
  <c r="D351"/>
  <c r="D355"/>
  <c r="D16"/>
  <c r="D24"/>
  <c r="D49"/>
  <c r="D74"/>
  <c r="D171"/>
  <c r="D365"/>
  <c r="D53"/>
  <c r="D183"/>
  <c r="E161"/>
  <c r="D352"/>
  <c r="D34"/>
  <c r="D78"/>
  <c r="D363"/>
  <c r="D57"/>
  <c r="D82"/>
  <c r="D185"/>
  <c r="D353"/>
  <c r="D39"/>
  <c r="D65"/>
  <c r="D116"/>
  <c r="D136"/>
  <c r="D146"/>
  <c r="D182"/>
  <c r="D319"/>
  <c r="D321"/>
  <c r="M14"/>
  <c r="M361"/>
  <c r="K346"/>
  <c r="L199"/>
  <c r="L196" s="1"/>
  <c r="N14"/>
  <c r="I12"/>
  <c r="F184"/>
  <c r="M179"/>
  <c r="G184"/>
  <c r="N179"/>
  <c r="N176" s="1"/>
  <c r="H184"/>
  <c r="N131"/>
  <c r="E184"/>
  <c r="L179"/>
  <c r="L133"/>
  <c r="L161"/>
  <c r="H347"/>
  <c r="H10" s="1"/>
  <c r="H349"/>
  <c r="I14"/>
  <c r="I126"/>
  <c r="E349"/>
  <c r="H348"/>
  <c r="H11" s="1"/>
  <c r="G129"/>
  <c r="G126" s="1"/>
  <c r="H199"/>
  <c r="H196" s="1"/>
  <c r="L314"/>
  <c r="L311" s="1"/>
  <c r="I11"/>
  <c r="H201"/>
  <c r="E131"/>
  <c r="P92" i="2"/>
  <c r="J131" i="3"/>
  <c r="M350"/>
  <c r="H314"/>
  <c r="H311" s="1"/>
  <c r="N348"/>
  <c r="J106"/>
  <c r="F349"/>
  <c r="N361"/>
  <c r="L347"/>
  <c r="L346" s="1"/>
  <c r="E350"/>
  <c r="J350"/>
  <c r="N350"/>
  <c r="F361"/>
  <c r="F346" s="1"/>
  <c r="G350"/>
  <c r="F131"/>
  <c r="J129"/>
  <c r="E199"/>
  <c r="E314"/>
  <c r="J128"/>
  <c r="J11" s="1"/>
  <c r="E361"/>
  <c r="K15"/>
  <c r="K14" s="1"/>
  <c r="M201"/>
  <c r="N161"/>
  <c r="L206"/>
  <c r="D206" s="1"/>
  <c r="K350"/>
  <c r="M348"/>
  <c r="F347"/>
  <c r="J347"/>
  <c r="N347"/>
  <c r="G348"/>
  <c r="G11" s="1"/>
  <c r="F350"/>
  <c r="M314"/>
  <c r="M311" s="1"/>
  <c r="G347"/>
  <c r="G10" s="1"/>
  <c r="G361"/>
  <c r="G346" s="1"/>
  <c r="L350"/>
  <c r="J201"/>
  <c r="K133"/>
  <c r="J161"/>
  <c r="J199"/>
  <c r="J196" s="1"/>
  <c r="K361"/>
  <c r="F201"/>
  <c r="F199"/>
  <c r="F196" s="1"/>
  <c r="E331"/>
  <c r="M347"/>
  <c r="M10" s="1"/>
  <c r="K10"/>
  <c r="F316"/>
  <c r="F314"/>
  <c r="J316"/>
  <c r="J314"/>
  <c r="J19"/>
  <c r="F14"/>
  <c r="G19"/>
  <c r="G18"/>
  <c r="G14" s="1"/>
  <c r="M106"/>
  <c r="L361"/>
  <c r="H361"/>
  <c r="H346" s="1"/>
  <c r="H350"/>
  <c r="E19"/>
  <c r="M19"/>
  <c r="H19"/>
  <c r="H18"/>
  <c r="H14" s="1"/>
  <c r="L19"/>
  <c r="L18"/>
  <c r="L14" s="1"/>
  <c r="K11"/>
  <c r="F19"/>
  <c r="N19"/>
  <c r="H131"/>
  <c r="H129"/>
  <c r="G331"/>
  <c r="G314"/>
  <c r="G311" s="1"/>
  <c r="K331"/>
  <c r="K311"/>
  <c r="G201"/>
  <c r="G161"/>
  <c r="G199"/>
  <c r="G196" s="1"/>
  <c r="K201"/>
  <c r="F348"/>
  <c r="F11" s="1"/>
  <c r="G349"/>
  <c r="F161"/>
  <c r="E316"/>
  <c r="D316" s="1"/>
  <c r="E347"/>
  <c r="E348"/>
  <c r="D133" l="1"/>
  <c r="D106"/>
  <c r="D164"/>
  <c r="E346"/>
  <c r="D361"/>
  <c r="D161"/>
  <c r="E311"/>
  <c r="D314"/>
  <c r="D350"/>
  <c r="D197"/>
  <c r="D199"/>
  <c r="D349"/>
  <c r="D179"/>
  <c r="D331"/>
  <c r="D184"/>
  <c r="E14"/>
  <c r="D14" s="1"/>
  <c r="D18"/>
  <c r="D15"/>
  <c r="D348"/>
  <c r="D347"/>
  <c r="N346"/>
  <c r="P89" i="2"/>
  <c r="P13"/>
  <c r="M176" i="3"/>
  <c r="M346"/>
  <c r="E196"/>
  <c r="D196" s="1"/>
  <c r="K12"/>
  <c r="I9"/>
  <c r="L131"/>
  <c r="L128"/>
  <c r="N10"/>
  <c r="K128"/>
  <c r="K131"/>
  <c r="L176"/>
  <c r="D176" s="1"/>
  <c r="L129"/>
  <c r="L12" s="1"/>
  <c r="L9" s="1"/>
  <c r="J126"/>
  <c r="J346"/>
  <c r="J10"/>
  <c r="L201"/>
  <c r="D201" s="1"/>
  <c r="K19"/>
  <c r="D19" s="1"/>
  <c r="N11"/>
  <c r="H126"/>
  <c r="H12"/>
  <c r="H9" s="1"/>
  <c r="F311"/>
  <c r="F12"/>
  <c r="F9" s="1"/>
  <c r="G12"/>
  <c r="G9" s="1"/>
  <c r="E11"/>
  <c r="J311"/>
  <c r="N311"/>
  <c r="N55" i="2"/>
  <c r="N54" s="1"/>
  <c r="M54"/>
  <c r="N35"/>
  <c r="N14" s="1"/>
  <c r="M82"/>
  <c r="M78" s="1"/>
  <c r="M87"/>
  <c r="M13"/>
  <c r="M126" i="3" l="1"/>
  <c r="M12"/>
  <c r="M9" s="1"/>
  <c r="D129"/>
  <c r="D131"/>
  <c r="D128"/>
  <c r="D311"/>
  <c r="D346"/>
  <c r="E9"/>
  <c r="D10"/>
  <c r="L126"/>
  <c r="J9"/>
  <c r="K9"/>
  <c r="K126"/>
  <c r="F94" i="2"/>
  <c r="F93" s="1"/>
  <c r="F91"/>
  <c r="F88"/>
  <c r="F87" s="1"/>
  <c r="P87"/>
  <c r="P86" s="1"/>
  <c r="O87"/>
  <c r="O86" s="1"/>
  <c r="N87"/>
  <c r="N86" s="1"/>
  <c r="L87"/>
  <c r="K87"/>
  <c r="J87"/>
  <c r="I87"/>
  <c r="H87"/>
  <c r="G87"/>
  <c r="F85"/>
  <c r="F84"/>
  <c r="F83"/>
  <c r="P82"/>
  <c r="O82"/>
  <c r="O78" s="1"/>
  <c r="O10" s="1"/>
  <c r="N82"/>
  <c r="N78" s="1"/>
  <c r="L82"/>
  <c r="K82"/>
  <c r="J82"/>
  <c r="I82"/>
  <c r="H82"/>
  <c r="G82"/>
  <c r="F81"/>
  <c r="F80"/>
  <c r="P79"/>
  <c r="L79"/>
  <c r="K79"/>
  <c r="J79"/>
  <c r="I79"/>
  <c r="H79"/>
  <c r="G79"/>
  <c r="F70"/>
  <c r="F69"/>
  <c r="F68"/>
  <c r="F67"/>
  <c r="F66"/>
  <c r="F64"/>
  <c r="F63"/>
  <c r="F62"/>
  <c r="F61"/>
  <c r="F60"/>
  <c r="F57"/>
  <c r="K56"/>
  <c r="F56" s="1"/>
  <c r="P54"/>
  <c r="L55"/>
  <c r="L54" s="1"/>
  <c r="J55"/>
  <c r="J54" s="1"/>
  <c r="I55"/>
  <c r="I54" s="1"/>
  <c r="H55"/>
  <c r="H54" s="1"/>
  <c r="G55"/>
  <c r="G54" s="1"/>
  <c r="F48"/>
  <c r="K47"/>
  <c r="F47" s="1"/>
  <c r="F45"/>
  <c r="J44"/>
  <c r="F44" s="1"/>
  <c r="F43"/>
  <c r="F42"/>
  <c r="N40"/>
  <c r="L40"/>
  <c r="I41"/>
  <c r="I40" s="1"/>
  <c r="H41"/>
  <c r="H40" s="1"/>
  <c r="G41"/>
  <c r="P40"/>
  <c r="F38"/>
  <c r="F37"/>
  <c r="F36"/>
  <c r="M35"/>
  <c r="M14" s="1"/>
  <c r="L35"/>
  <c r="K35"/>
  <c r="J35"/>
  <c r="I35"/>
  <c r="H35"/>
  <c r="G35"/>
  <c r="F33"/>
  <c r="F32"/>
  <c r="F31"/>
  <c r="F30"/>
  <c r="F29"/>
  <c r="F28"/>
  <c r="F27"/>
  <c r="F26"/>
  <c r="F25"/>
  <c r="F24"/>
  <c r="F23"/>
  <c r="F22"/>
  <c r="F21"/>
  <c r="F20"/>
  <c r="F19"/>
  <c r="F18"/>
  <c r="F17"/>
  <c r="K16"/>
  <c r="J15"/>
  <c r="H15"/>
  <c r="L13"/>
  <c r="N11"/>
  <c r="L11"/>
  <c r="K11"/>
  <c r="D126" i="3" l="1"/>
  <c r="D9"/>
  <c r="D11"/>
  <c r="D12"/>
  <c r="N12" i="2"/>
  <c r="N10" s="1"/>
  <c r="L89"/>
  <c r="G40"/>
  <c r="F16"/>
  <c r="K15"/>
  <c r="K40"/>
  <c r="J78"/>
  <c r="F35"/>
  <c r="J41"/>
  <c r="J40" s="1"/>
  <c r="F82"/>
  <c r="K78"/>
  <c r="L78"/>
  <c r="F79"/>
  <c r="H78"/>
  <c r="P78"/>
  <c r="P10" s="1"/>
  <c r="K55"/>
  <c r="K54" s="1"/>
  <c r="I78"/>
  <c r="F11"/>
  <c r="F13"/>
  <c r="G78"/>
  <c r="K89" l="1"/>
  <c r="K86" s="1"/>
  <c r="K12" s="1"/>
  <c r="K10" s="1"/>
  <c r="F41"/>
  <c r="F40"/>
  <c r="L10"/>
  <c r="F15"/>
  <c r="F14"/>
  <c r="F55"/>
  <c r="F54"/>
  <c r="F78"/>
  <c r="J89" l="1"/>
  <c r="J86" s="1"/>
  <c r="J12" s="1"/>
  <c r="J10" s="1"/>
  <c r="I89" l="1"/>
  <c r="I86" s="1"/>
  <c r="I12" s="1"/>
  <c r="I10" s="1"/>
  <c r="H89" l="1"/>
  <c r="H86" s="1"/>
  <c r="H10" s="1"/>
  <c r="F92" l="1"/>
  <c r="F89" s="1"/>
  <c r="F86" s="1"/>
  <c r="G89"/>
  <c r="G86" s="1"/>
  <c r="G10" l="1"/>
  <c r="F10" s="1"/>
  <c r="F12"/>
</calcChain>
</file>

<file path=xl/sharedStrings.xml><?xml version="1.0" encoding="utf-8"?>
<sst xmlns="http://schemas.openxmlformats.org/spreadsheetml/2006/main" count="979" uniqueCount="303">
  <si>
    <t>№ п/п</t>
  </si>
  <si>
    <t>Наименование муниципальной программы, подпрограммы, основного мероприятия</t>
  </si>
  <si>
    <t>Ресурсное обеспечение, тыс. руб.</t>
  </si>
  <si>
    <t xml:space="preserve">Всего </t>
  </si>
  <si>
    <t>Всего, в том числе</t>
  </si>
  <si>
    <t>федеральный бюджет</t>
  </si>
  <si>
    <t>областной бюджет</t>
  </si>
  <si>
    <t xml:space="preserve">местный бюджет </t>
  </si>
  <si>
    <t>другие источники</t>
  </si>
  <si>
    <t>1.</t>
  </si>
  <si>
    <t>Подпрограмма  «Культурно–досуговая деятельность»</t>
  </si>
  <si>
    <t>Основное мероприятие «Организация и развитие деятельности клубных формирований, народных коллективов»</t>
  </si>
  <si>
    <t>Обеспечение деятельности (оказание услуг) муниципальных учреждений</t>
  </si>
  <si>
    <t>Обеспечение доступности культурного окружения граждан с ограниченными возможностями жизнедеятельности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</si>
  <si>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в части 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</si>
  <si>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культура)</t>
  </si>
  <si>
    <t xml:space="preserve">Капитальные вложения в объекты муниципальной собственности </t>
  </si>
  <si>
    <t>Капитальные вложения в объекты муниципальной собственности (реконструкция и техническое переоснащение Дворца культуры железнодорожников г. Свободный)</t>
  </si>
  <si>
    <t>Разработка проектно-сметной документации на капитальный ремонт здания МБУ ДК им. С. Лазо в г. Свободный</t>
  </si>
  <si>
    <t>Капитальные вложения в объекты муниципальной собственности  в части погашения кредиторской задолженности</t>
  </si>
  <si>
    <t>местный бюджет</t>
  </si>
  <si>
    <t>Укрепление материально технической базы ДК Лазо за счет денежных средств (благотворительное пожертвование) от ООО «Газпром трансгаз Томск»</t>
  </si>
  <si>
    <t>Другие источники</t>
  </si>
  <si>
    <t>Областной бюджет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</si>
  <si>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(реконструкция и техническое переоснащение Дворца культуры железнодорожников г. Свободный)</t>
  </si>
  <si>
    <t>Основное мероприятие «Организация и проведение общегородских мероприятий»</t>
  </si>
  <si>
    <t>Обеспечение деятельности (оказание услуг) культурно-досуговых учреждений, в части организации и проведения общегородских мероприятий</t>
  </si>
  <si>
    <t>2.</t>
  </si>
  <si>
    <t>Подпрограмма «Историко–культурное наследие»</t>
  </si>
  <si>
    <t>2.1.</t>
  </si>
  <si>
    <t xml:space="preserve">Основное мероприятие «Сохранение, учет и публичное представление исторического и культурного наследия» </t>
  </si>
  <si>
    <t>Обеспечение деятельности (оказание услуг) музеев в части погашения кредиторской задолженности, пени, штрафов</t>
  </si>
  <si>
    <t>3.</t>
  </si>
  <si>
    <t>Подпрограмма  «Библиотечное обслуживание»</t>
  </si>
  <si>
    <t>3.1.</t>
  </si>
  <si>
    <t>Основное мероприятие «Содержание и комплектование библиотек и развитие библиотечного дела» </t>
  </si>
  <si>
    <t>другие источники (благотворительные пожертвования)</t>
  </si>
  <si>
    <t>Обеспечение деятельности (оказание услуг ) муниципальных учреждений</t>
  </si>
  <si>
    <t>Приведение в соответствие строительным нормам и правилам доступности объектов культуры, для людей с ограниченными возможностями здоровья</t>
  </si>
  <si>
    <t>Пополнение библиотечного фонда</t>
  </si>
  <si>
    <t>Мероприятия государственной программы Российской федерации «Доступная среда» на 2011-2015 годы</t>
  </si>
  <si>
    <t>Обеспечение деятельности (оказание услуг) библиотек, пополнение библиотечного фонда в части погашения кредиторской задолженности, пени, штрафов</t>
  </si>
  <si>
    <t>Разработка проектно-сметной документации на капитальный ремонт Центральной городской библиотеки</t>
  </si>
  <si>
    <t>4.</t>
  </si>
  <si>
    <t>Подпрограмма  «Прочие мероприятия в области культуры»</t>
  </si>
  <si>
    <t>4.1.</t>
  </si>
  <si>
    <t>Основное мероприятие "Обеспечение функций органов местного самоуправления в сфере культуры" </t>
  </si>
  <si>
    <t>Обеспечение деятельности органов местного самоуправления</t>
  </si>
  <si>
    <t>Обеспечение деятельности органов местного самоуправления  в части погашения кредиторской задолженности, пени, штрафов</t>
  </si>
  <si>
    <t>4.2.</t>
  </si>
  <si>
    <t>Основное мероприятие «Обеспечение функций централизованной бухгалтерии и хозяйственно-эксплуатационной группы в сфере культуры»</t>
  </si>
  <si>
    <t>Учебно-методические кабинеты, ХЭГ, ЦБ – обеспечение деятельности подведомственных учреждений в части погашения кредиторской задолженности, пеней, штрафов</t>
  </si>
  <si>
    <t>5.</t>
  </si>
  <si>
    <t>Подпрограмма  «Укрепление материально технической базы, оснащение оборудованием и модернизация детских школ искусств»</t>
  </si>
  <si>
    <t>5.1.</t>
  </si>
  <si>
    <t>Софинансирование расходных обязательств на реализации мероприятий федеральной целевой программы «Культура России 2012-2018 годы»</t>
  </si>
  <si>
    <t>Приложение № 4</t>
  </si>
  <si>
    <t>Ресурсное обеспечение  муниципальной программы за счет средств всех источников финансирования</t>
  </si>
  <si>
    <t>1.2</t>
  </si>
  <si>
    <t>1.1.1</t>
  </si>
  <si>
    <t>1.1.2</t>
  </si>
  <si>
    <t>1.1.3</t>
  </si>
  <si>
    <t>1.1.4</t>
  </si>
  <si>
    <t>1.1.6</t>
  </si>
  <si>
    <t>1.1</t>
  </si>
  <si>
    <t>1.1.8</t>
  </si>
  <si>
    <t>1.1.9</t>
  </si>
  <si>
    <t>1.1.10</t>
  </si>
  <si>
    <t>1.1.11</t>
  </si>
  <si>
    <t>1.2.1</t>
  </si>
  <si>
    <t>2.1.1</t>
  </si>
  <si>
    <t>2.1.2</t>
  </si>
  <si>
    <t>2.1.3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</si>
  <si>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</si>
  <si>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</si>
  <si>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</si>
  <si>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</si>
  <si>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</si>
  <si>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</si>
  <si>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</si>
  <si>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</si>
  <si>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</si>
  <si>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4.1.1</t>
  </si>
  <si>
    <t>4.1.2</t>
  </si>
  <si>
    <t>4.2.1</t>
  </si>
  <si>
    <t>4.2.2</t>
  </si>
  <si>
    <t>5.1.1</t>
  </si>
  <si>
    <t>Отдел культуры администрации города, МБУ Дом культуры имени С. Лазо, МБУК «ДНТ имени Петра Комарова», Администрация города Свободного</t>
  </si>
  <si>
    <t>Отдел культуры администрации города, МБУК «Свободненский краеведческий музей имени Н. И. Попова</t>
  </si>
  <si>
    <t>Отдел культуры администрации города, МБУК «Централизованная библиотечная система»</t>
  </si>
  <si>
    <t xml:space="preserve">Отдел культуры администрации города
</t>
  </si>
  <si>
    <t xml:space="preserve">Отдел культуры администрации города, МАУ ДО "Детская школа искусств" </t>
  </si>
  <si>
    <t>Исполнители программных мероприятий</t>
  </si>
  <si>
    <t>1.1.5</t>
  </si>
  <si>
    <t>1.1.7</t>
  </si>
  <si>
    <t>1.1.12</t>
  </si>
  <si>
    <t>2.1.4</t>
  </si>
  <si>
    <t>«Развитие и сохранение культуры и искусства в городе Свободном»</t>
  </si>
  <si>
    <t>1.1.13</t>
  </si>
  <si>
    <t>Реконструкция и техническое переоснащение Дворца культуры железнодорожников в части разработки «Дизайн - проекта» интерьера помещений</t>
  </si>
  <si>
    <t>Капитальный ремонт Центральной городской библиотеки ул.К-Маркса,12,г.Свободный</t>
  </si>
  <si>
    <t>1.2.2</t>
  </si>
  <si>
    <t>Приобретение сценического комплекса 10*8*8 с порталами, с коньковой крышей, подиумом</t>
  </si>
  <si>
    <t>2.1.5</t>
  </si>
  <si>
    <t>Проведение ремонтно-реставрационных работ памятников истории, архитектуры, монументального искусства</t>
  </si>
  <si>
    <t>Управление по ЖКХ и благоустройству администрации города Свободного;  МКУ "Стройсервис"</t>
  </si>
  <si>
    <t>2.2</t>
  </si>
  <si>
    <t>2.2.1</t>
  </si>
  <si>
    <t>Основное мероприятие "Сохранение, использование, популяризация и охрана объектов исторического и культурного наследия"</t>
  </si>
  <si>
    <t>Мероприятия по сохранению памятников амурчанам, погибшим в годы Великой Отечественной войны и войны с Японией 1945 года</t>
  </si>
  <si>
    <t>Основное мероприятие "Участие в софинансировании расходных обязательств на реализации мероприятий федеральной целевой программы «Культура России 2012-2018 годы»</t>
  </si>
  <si>
    <t>Капитальные вложения в объекты муниципальной собственности</t>
  </si>
  <si>
    <t>Предпроектные работы по строительству ДШИ на 650 мест, включающие в себя выполнение эскизного проекта, разработку ТЗ и ТЭП</t>
  </si>
  <si>
    <t>Основное мероприятие "Участие в софинансировании расходных обязательств на реализации мероприятий государственной программы«Развитие и сохранение культуры и искусства Амурской области»</t>
  </si>
  <si>
    <t>5.2.</t>
  </si>
  <si>
    <t>5.2.1</t>
  </si>
  <si>
    <t>5.2.2</t>
  </si>
  <si>
    <t>1.1.14</t>
  </si>
  <si>
    <t>1.1.15</t>
  </si>
  <si>
    <t>«Корректировка ПСД по объекту: «Реконструкция и техническое переоснащение Дворца культуры железнодорожников г.Свободного» с последующим прохождением повторной экспертизы документации объекта»</t>
  </si>
  <si>
    <t>"Мероприятия по сносу электтроподстанции ДК ЖД пер. Театральный, 2"</t>
  </si>
  <si>
    <t>1.1.16</t>
  </si>
  <si>
    <t>Расходы на содержание объекта незавершенной реконструкции и технического переоснащения ДК ЖД г. Свободный, пер. Театральный,2</t>
  </si>
  <si>
    <t>1.1.17</t>
  </si>
  <si>
    <t>Строительно-техническая экспертиза объекта "Реконструкция и техническое переоснащение Дворца культуры железнодорожников в г. Свободный"</t>
  </si>
  <si>
    <t>Капитальный ремонт внутренних инженерных систем отопления, холодного водоснабжения и канализации помещений МБУК "ЦБС" г. Свободного по адресу: Амурская область, г. Свободный, ул. Почтамтская, 50</t>
  </si>
  <si>
    <t>Капитальный ремонт Центральной городской библиотеки имени Н.К. Крупской, г. Свободный, ул. 50 лет Октября,41</t>
  </si>
  <si>
    <t xml:space="preserve">Выравнивание обеспеченности муниципальных образований по реализации ими отдельных расходных обязательств </t>
  </si>
  <si>
    <t>3.1.10</t>
  </si>
  <si>
    <t>3.1.11</t>
  </si>
  <si>
    <t>3.1.12</t>
  </si>
  <si>
    <t>3.1.13</t>
  </si>
  <si>
    <t>3.1.14</t>
  </si>
  <si>
    <t>Капитальный ремонт узла учета тепловой энергии библиотеки по адресу: Амурская область, г. Свободный, ул. Кирова, д.95</t>
  </si>
  <si>
    <t>Оснащение музыкальными инструментами, оборудованием и учебными материалами детских школ искусств</t>
  </si>
  <si>
    <t>Ресурсное обеспечение реализации муниципальной программы за счет средств местного бюджета</t>
  </si>
  <si>
    <t>Код бюджетной классификации</t>
  </si>
  <si>
    <t>ГРБС</t>
  </si>
  <si>
    <t>РЗ ПР</t>
  </si>
  <si>
    <t>ЦСР</t>
  </si>
  <si>
    <t>«Развитие и сохранение культуры и искусства в городе Свободном »</t>
  </si>
  <si>
    <t>001</t>
  </si>
  <si>
    <t>Администрация города Свободного</t>
  </si>
  <si>
    <t>004</t>
  </si>
  <si>
    <t>Отдел культуры администрации города</t>
  </si>
  <si>
    <t>015</t>
  </si>
  <si>
    <t>МКУ «Стройсервис»</t>
  </si>
  <si>
    <t>0801</t>
  </si>
  <si>
    <t>Отдел культуры администрации города, МБУ Дом культуры имени С. Лазо, МБУК «ДНТ имени Петра Комарова», Администрация города Свободного,МКУ «Стройсервис»</t>
  </si>
  <si>
    <t>1.1.</t>
  </si>
  <si>
    <t>61 1 0003</t>
  </si>
  <si>
    <t>Обеспечение деятельности (оказание услуг) культурно-досуговых учреждений, в  части организации и развития деятельности клубных формирований, народных коллективов   в части погашения кредиторской задолженности, пени, штрафов</t>
  </si>
  <si>
    <t>Расходы на оплату исполнительных документов по взысканию денежных средств (сфера культуры)</t>
  </si>
  <si>
    <t>Капитальные вложения в объекты муниципальной собственности (реконструкция и техническое переоснащение ДК ЖД)</t>
  </si>
  <si>
    <t>61 1 01 08170</t>
  </si>
  <si>
    <t>Капитальные вложения в объекты муниципальной собственности в части погашения кредиторской задолженности</t>
  </si>
  <si>
    <t>61.1.01.00011**</t>
  </si>
  <si>
    <t>61.1.01.08130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</si>
  <si>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</si>
  <si>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61.1.01.55050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</si>
  <si>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</si>
  <si>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61.1.01.80510</t>
  </si>
  <si>
    <t>61.1.01.08190</t>
  </si>
  <si>
    <t>61.1.01.08240</t>
  </si>
  <si>
    <t>"Мероприятия по сносу электроподстанции ДК ЖД по пер. Театральный, 2"</t>
  </si>
  <si>
    <t>61.1.01.08250</t>
  </si>
  <si>
    <t>61.1.01.08290</t>
  </si>
  <si>
    <t>Реконструкция и техническое переоснащение Дворца культуры железнодорожников</t>
  </si>
  <si>
    <t>61.1.01.08160</t>
  </si>
  <si>
    <t>61.1.01.08270</t>
  </si>
  <si>
    <t>1.2.</t>
  </si>
  <si>
    <t>Обеспечение деятельности (оказание услуг) культурно-досуговых учреждений, в части организации и  проведения общегородских мероприятий</t>
  </si>
  <si>
    <t>61.1.02.08220</t>
  </si>
  <si>
    <t>Подпрограмма  «Историко –культурное наследие»</t>
  </si>
  <si>
    <t>Отдел культуры администрации города, МБУК «Свободненский краеведческий музей имени Н. И. Попова»</t>
  </si>
  <si>
    <t>Выравнивание обеспеченности муниципальных образований по реализации имиотдельных расходных обязательств Предоставление субсидии бюджетным, автономным учреждениям и иным не комерческим организаиям)</t>
  </si>
  <si>
    <t>61.2.01.S7710</t>
  </si>
  <si>
    <t>61.2.02.00000</t>
  </si>
  <si>
    <t>61.2.02.S0550</t>
  </si>
  <si>
    <t>Основное мероприятие «Содержание и комплектование библиотек и развитие библиотечного дела»</t>
  </si>
  <si>
    <t>61.3.01.S7710</t>
  </si>
  <si>
    <t>61.3.01.08120</t>
  </si>
  <si>
    <t>61 3 0002</t>
  </si>
  <si>
    <t>61 3 0003</t>
  </si>
  <si>
    <t>61 3 0004</t>
  </si>
  <si>
    <t>61 3 5027</t>
  </si>
  <si>
    <t>61 3 01 08140</t>
  </si>
  <si>
    <t>61 3 01 08150</t>
  </si>
  <si>
    <t>61 3 01 08210</t>
  </si>
  <si>
    <t>61.3.01.08280</t>
  </si>
  <si>
    <t>61.3.01.08260</t>
  </si>
  <si>
    <t>0804</t>
  </si>
  <si>
    <t>Основное мероприятие "Обеспечение функций органов местного самоуправления в сфере культуры"</t>
  </si>
  <si>
    <t xml:space="preserve">Обеспечение деятельности органов местного самоуправления </t>
  </si>
  <si>
    <t>Основное мероприятие "Обеспечение функций централизованной бухгалтерии и хозяйственно-эксплуатационной группы в сфере культуры</t>
  </si>
  <si>
    <t>Учебно-методические кабинеты, ХЭГ, ЦБ- обеспечение деятельности подведомственных учреждений в части погашения кредиторской задолженности, пеней, штрафов</t>
  </si>
  <si>
    <t>0703</t>
  </si>
  <si>
    <t>61 5 0000</t>
  </si>
  <si>
    <t>Отдел культуры администрации города, МАУ ДО "Детская школа искусств"; Управление по ЖКХ и благоустройству администрации города Свободного;  МКУ "Стройсервис"</t>
  </si>
  <si>
    <t>61 5 0001</t>
  </si>
  <si>
    <t>Основное мероприятие "Участие в софинансировании расходных обязательств на реализацию мероприятий государственной программы «Развитие и сохранение культуры и искусства Амурской области»</t>
  </si>
  <si>
    <t>61.5.02.00000</t>
  </si>
  <si>
    <t>5.2.1.</t>
  </si>
  <si>
    <t>61.5.02.S7110</t>
  </si>
  <si>
    <t>5.2.2.</t>
  </si>
  <si>
    <t>61.5.02.07600</t>
  </si>
  <si>
    <t>5.2.3.</t>
  </si>
  <si>
    <t>61.5.03.08300</t>
  </si>
  <si>
    <t>1.1.18</t>
  </si>
  <si>
    <t>Расходы по вводу объекта в эксплуатацию-Дворец культуры железнодорожников</t>
  </si>
  <si>
    <t>61.1.01.08340</t>
  </si>
  <si>
    <t>2.2.2</t>
  </si>
  <si>
    <t>61.2.03.00000</t>
  </si>
  <si>
    <t>Расходя на приобретение и установку памятника участнику ВОВ Беседину Н.С.</t>
  </si>
  <si>
    <t>61 3 01 00501</t>
  </si>
  <si>
    <t>Мероприятия по пожарной безопасности</t>
  </si>
  <si>
    <t>61.3.01.08200</t>
  </si>
  <si>
    <t>61.3.01.08330</t>
  </si>
  <si>
    <t>Расходы по вводу объектов в эксплуатацию МБУК ЦБС</t>
  </si>
  <si>
    <t>61.3.01.08350</t>
  </si>
  <si>
    <t>Ремонт учреждений культуры</t>
  </si>
  <si>
    <t>61.3.01.08310</t>
  </si>
  <si>
    <t>Выполнение проектных изыскательных работ по объекту " Строительство детской школы искусств на 650 мест, г. Свободный Амурской области</t>
  </si>
  <si>
    <t>61.5.02.07601</t>
  </si>
  <si>
    <t>3.1.15</t>
  </si>
  <si>
    <t>3.1.16</t>
  </si>
  <si>
    <t>Расходы по вводу в эксплуатацию-дворец культуры железнодорожников</t>
  </si>
  <si>
    <t>Расходы на приобретение и установку памятника участнику ВОВ Беседину Н.С.</t>
  </si>
  <si>
    <t>3.1.17</t>
  </si>
  <si>
    <t>61.2.02.08230</t>
  </si>
  <si>
    <t>2.3</t>
  </si>
  <si>
    <t>Основное мероприятие "Расходы на приобретение и установку памятника участнику ВОВ"</t>
  </si>
  <si>
    <t>2.3.1</t>
  </si>
  <si>
    <t>61.2.03.08320</t>
  </si>
  <si>
    <t>Выравниваниеобеспеченности муниципальных образований по реализации ими отдельных расходных обязательств Предоставление субсидии бюджетным, автономным учреждениям и иным не комерческим организаиям)</t>
  </si>
  <si>
    <t>Основное мероприятие "Участие в софинансировании расходных обязательств по реализации мероприятий  целевой программы «Культура России 2012-2018 годы»</t>
  </si>
  <si>
    <t>5.3</t>
  </si>
  <si>
    <t>5.3.1.</t>
  </si>
  <si>
    <t>Основное мероприятие"Оснащение музыкальными инструментами, оборудование и учебными материалами детских школ искусств"</t>
  </si>
  <si>
    <t>61.5.03.00000</t>
  </si>
  <si>
    <t>Расходы на техническое оснащение МБУК "Свободненский краеведческий музей им.Н.И.Попова"</t>
  </si>
  <si>
    <t>61.2.01.08360</t>
  </si>
  <si>
    <t>3.2</t>
  </si>
  <si>
    <t>3.2.1</t>
  </si>
  <si>
    <t>Основное мероприятие "Региональный проект " Культурная среда"</t>
  </si>
  <si>
    <t>61.3.А1.00000</t>
  </si>
  <si>
    <t>Реализация мероприятий по созданию модельных муниципальных библиотек</t>
  </si>
  <si>
    <t>Основное мероприятие "Расходы на приобретение и установку памятниа участнику ВОВ"</t>
  </si>
  <si>
    <t>5.3.1</t>
  </si>
  <si>
    <t>Отдел культуры администрации города Свободный</t>
  </si>
  <si>
    <t>Основное мероприятие "Оснащение музыкальными инструментами, оборудованием и учебными материалами детских школ искусств</t>
  </si>
  <si>
    <t>Расходы на содержание объекта незавершенной реконструкции и технического переоснащения ДК ЖД г. Свободный пер.Театральный</t>
  </si>
  <si>
    <t>1.1.19</t>
  </si>
  <si>
    <t>Основное мероприятие "Региональный проект" Культурная среда</t>
  </si>
  <si>
    <t>3.2.2</t>
  </si>
  <si>
    <t>61.3.А1.80780</t>
  </si>
  <si>
    <t>5.2.3</t>
  </si>
  <si>
    <t>Выполнение проектных изыскательных работ по объекту "строительство детской школы искусств на 650 мест г. Свободный амурской области</t>
  </si>
  <si>
    <t>61 0 00 00000</t>
  </si>
  <si>
    <t>61 1 00 00000</t>
  </si>
  <si>
    <t>61 1 01 00000</t>
  </si>
  <si>
    <t>61 1 01 01002</t>
  </si>
  <si>
    <t>61 1 01 S7710</t>
  </si>
  <si>
    <t>61 1 02 08120
61 1 01 00520</t>
  </si>
  <si>
    <t>611 01 08500</t>
  </si>
  <si>
    <t>61 1 01 00010</t>
  </si>
  <si>
    <t>61 1 01 S7110        6110108160</t>
  </si>
  <si>
    <t>61 1 02 00000</t>
  </si>
  <si>
    <t>61 1 02 08110</t>
  </si>
  <si>
    <t>61 2 00 00000</t>
  </si>
  <si>
    <t>61 2 01 00000</t>
  </si>
  <si>
    <t>61 2 01 01002</t>
  </si>
  <si>
    <t>61 2 01 08130
61 2 01 00520</t>
  </si>
  <si>
    <t>61 2 01 08500</t>
  </si>
  <si>
    <t>61 3 00 00000</t>
  </si>
  <si>
    <t>61 3 01 00000</t>
  </si>
  <si>
    <t>61 3 01 01002</t>
  </si>
  <si>
    <t>61 3 01 00520</t>
  </si>
  <si>
    <t>61 4 00 00000</t>
  </si>
  <si>
    <t>61 4 01 00000</t>
  </si>
  <si>
    <t>61 4 01 01001</t>
  </si>
  <si>
    <t>61 4 01 00510</t>
  </si>
  <si>
    <t>61 4 02 00000</t>
  </si>
  <si>
    <t>61 4 02 01002</t>
  </si>
  <si>
    <t>61 4 02 01003</t>
  </si>
  <si>
    <t>61 4 02 00530</t>
  </si>
  <si>
    <t>Капитальный ремонт  Центральной детской библиотеки по адресу: Амурская область, г. Свободный, ул. Почтамтская, 50, технологические решения и благоустройство прилегающей территории</t>
  </si>
  <si>
    <t>2.4</t>
  </si>
  <si>
    <t>Основное мероприятие "Региональный проект "Культурная среда""</t>
  </si>
  <si>
    <t>2.4.1</t>
  </si>
  <si>
    <t>Техническое оснащение региональных и муниципальных музеев</t>
  </si>
  <si>
    <t>61.2.А1.00000</t>
  </si>
  <si>
    <t>61.2.А1.55900</t>
  </si>
  <si>
    <t>Капитальный ремонт Центральной детской библиотеки по адресу: Амурская область г. Свободный ул.Почтамтская 50, технологические решения и благоустройство прилегающей территории</t>
  </si>
  <si>
    <t>61.3.А1.Д4540</t>
  </si>
  <si>
    <t>61.3.А1.54540</t>
  </si>
  <si>
    <t>3.2.3</t>
  </si>
  <si>
    <t>Расходы на техническое оснащение МБУК "Свободненский краевелческий музей им.Н.И.Попова"</t>
  </si>
  <si>
    <t>1.2.3</t>
  </si>
  <si>
    <t>Организация и проведение общегородских мероприятий</t>
  </si>
  <si>
    <t>1.2.3.</t>
  </si>
  <si>
    <t xml:space="preserve">Приложение № 3
к муниципальной программе «Развитие и сохранение культуры
 и искусства в городе Свободном»
</t>
  </si>
  <si>
    <t xml:space="preserve"> к муниципальной программе «Развитие и сохранение культуры
 и искусства в городе Свободном»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</si>
</sst>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8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49" fontId="6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12" fillId="0" borderId="0" xfId="0" applyFont="1"/>
    <xf numFmtId="0" fontId="14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4" fontId="10" fillId="0" borderId="0" xfId="0" applyNumberFormat="1" applyFont="1" applyAlignment="1">
      <alignment wrapText="1"/>
    </xf>
    <xf numFmtId="0" fontId="0" fillId="0" borderId="0" xfId="0" applyFill="1"/>
    <xf numFmtId="0" fontId="6" fillId="0" borderId="0" xfId="0" applyFont="1" applyFill="1"/>
    <xf numFmtId="0" fontId="6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2" fontId="7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wrapText="1"/>
    </xf>
    <xf numFmtId="4" fontId="6" fillId="0" borderId="0" xfId="0" applyNumberFormat="1" applyFont="1" applyFill="1"/>
    <xf numFmtId="0" fontId="10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3" fillId="0" borderId="2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5"/>
  <sheetViews>
    <sheetView topLeftCell="A2" workbookViewId="0">
      <pane xSplit="2" ySplit="7" topLeftCell="N9" activePane="bottomRight" state="frozen"/>
      <selection activeCell="A2" sqref="A2"/>
      <selection pane="topRight" activeCell="C2" sqref="C2"/>
      <selection pane="bottomLeft" activeCell="A9" sqref="A9"/>
      <selection pane="bottomRight" activeCell="O1" sqref="O1:W2"/>
    </sheetView>
  </sheetViews>
  <sheetFormatPr defaultRowHeight="15"/>
  <cols>
    <col min="1" max="1" width="6.42578125" style="8" customWidth="1"/>
    <col min="2" max="2" width="43" style="8" customWidth="1"/>
    <col min="3" max="3" width="8.7109375" style="8" customWidth="1"/>
    <col min="4" max="4" width="7.28515625" style="8" customWidth="1"/>
    <col min="5" max="5" width="14.85546875" style="8" customWidth="1"/>
    <col min="6" max="6" width="11.7109375" style="8" customWidth="1"/>
    <col min="7" max="10" width="11.7109375" style="46" customWidth="1"/>
    <col min="11" max="11" width="11.7109375" style="68" customWidth="1"/>
    <col min="12" max="13" width="11.7109375" style="46" customWidth="1"/>
    <col min="14" max="14" width="11.7109375" style="8" customWidth="1"/>
    <col min="15" max="17" width="11.7109375" style="46" customWidth="1"/>
    <col min="18" max="22" width="9.5703125" style="46" customWidth="1"/>
    <col min="23" max="23" width="17.42578125" style="46" customWidth="1"/>
    <col min="25" max="25" width="10" bestFit="1" customWidth="1"/>
  </cols>
  <sheetData>
    <row r="1" spans="1:25" hidden="1">
      <c r="K1" s="67"/>
      <c r="O1" s="99" t="s">
        <v>301</v>
      </c>
      <c r="P1" s="99"/>
      <c r="Q1" s="99"/>
      <c r="R1" s="99"/>
      <c r="S1" s="99"/>
      <c r="T1" s="99"/>
      <c r="U1" s="99"/>
      <c r="V1" s="99"/>
      <c r="W1" s="99"/>
    </row>
    <row r="2" spans="1:25" ht="42" customHeight="1">
      <c r="O2" s="99"/>
      <c r="P2" s="99"/>
      <c r="Q2" s="99"/>
      <c r="R2" s="99"/>
      <c r="S2" s="99"/>
      <c r="T2" s="99"/>
      <c r="U2" s="99"/>
      <c r="V2" s="99"/>
      <c r="W2" s="99"/>
    </row>
    <row r="3" spans="1:25" ht="6" customHeight="1">
      <c r="A3" s="100" t="s">
        <v>135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</row>
    <row r="4" spans="1:25" ht="6" customHeight="1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</row>
    <row r="5" spans="1:25" ht="9" customHeight="1"/>
    <row r="6" spans="1:25" ht="7.5" customHeight="1">
      <c r="A6" s="95" t="s">
        <v>0</v>
      </c>
      <c r="B6" s="95" t="s">
        <v>1</v>
      </c>
      <c r="C6" s="102" t="s">
        <v>136</v>
      </c>
      <c r="D6" s="103"/>
      <c r="E6" s="104"/>
      <c r="F6" s="102" t="s">
        <v>2</v>
      </c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4"/>
      <c r="W6" s="108" t="s">
        <v>92</v>
      </c>
    </row>
    <row r="7" spans="1:25" ht="7.5" customHeight="1">
      <c r="A7" s="95"/>
      <c r="B7" s="95"/>
      <c r="C7" s="105"/>
      <c r="D7" s="106"/>
      <c r="E7" s="107"/>
      <c r="F7" s="105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7"/>
      <c r="W7" s="108"/>
    </row>
    <row r="8" spans="1:25" ht="24" customHeight="1">
      <c r="A8" s="95"/>
      <c r="B8" s="95"/>
      <c r="C8" s="9" t="s">
        <v>137</v>
      </c>
      <c r="D8" s="9" t="s">
        <v>138</v>
      </c>
      <c r="E8" s="9" t="s">
        <v>139</v>
      </c>
      <c r="F8" s="9" t="s">
        <v>3</v>
      </c>
      <c r="G8" s="47">
        <v>2015</v>
      </c>
      <c r="H8" s="47">
        <v>2016</v>
      </c>
      <c r="I8" s="47">
        <v>2017</v>
      </c>
      <c r="J8" s="47">
        <v>2018</v>
      </c>
      <c r="K8" s="47">
        <v>2019</v>
      </c>
      <c r="L8" s="47">
        <v>2020</v>
      </c>
      <c r="M8" s="47">
        <v>2021</v>
      </c>
      <c r="N8" s="9">
        <v>2022</v>
      </c>
      <c r="O8" s="47">
        <v>2023</v>
      </c>
      <c r="P8" s="47">
        <v>2024</v>
      </c>
      <c r="Q8" s="47">
        <v>2025</v>
      </c>
      <c r="R8" s="47">
        <v>2026</v>
      </c>
      <c r="S8" s="47">
        <v>2027</v>
      </c>
      <c r="T8" s="47">
        <v>2028</v>
      </c>
      <c r="U8" s="47">
        <v>2029</v>
      </c>
      <c r="V8" s="47">
        <v>2030</v>
      </c>
      <c r="W8" s="108"/>
    </row>
    <row r="9" spans="1:25">
      <c r="A9" s="31">
        <v>1</v>
      </c>
      <c r="B9" s="31">
        <v>2</v>
      </c>
      <c r="C9" s="31">
        <v>3</v>
      </c>
      <c r="D9" s="31">
        <v>4</v>
      </c>
      <c r="E9" s="31">
        <v>5</v>
      </c>
      <c r="F9" s="31">
        <v>6</v>
      </c>
      <c r="G9" s="64">
        <v>7</v>
      </c>
      <c r="H9" s="64">
        <v>8</v>
      </c>
      <c r="I9" s="64">
        <v>9</v>
      </c>
      <c r="J9" s="64">
        <v>10</v>
      </c>
      <c r="K9" s="64">
        <v>11</v>
      </c>
      <c r="L9" s="64">
        <v>12</v>
      </c>
      <c r="M9" s="64">
        <v>13</v>
      </c>
      <c r="N9" s="31">
        <v>14</v>
      </c>
      <c r="O9" s="91">
        <v>15</v>
      </c>
      <c r="P9" s="81">
        <v>16</v>
      </c>
      <c r="Q9" s="81">
        <v>17</v>
      </c>
      <c r="R9" s="81">
        <v>18</v>
      </c>
      <c r="S9" s="81">
        <v>19</v>
      </c>
      <c r="T9" s="81">
        <v>20</v>
      </c>
      <c r="U9" s="81">
        <v>21</v>
      </c>
      <c r="V9" s="81">
        <v>22</v>
      </c>
      <c r="W9" s="81">
        <v>23</v>
      </c>
    </row>
    <row r="10" spans="1:25">
      <c r="A10" s="109"/>
      <c r="B10" s="109" t="s">
        <v>140</v>
      </c>
      <c r="C10" s="19"/>
      <c r="D10" s="19"/>
      <c r="E10" s="19" t="s">
        <v>258</v>
      </c>
      <c r="F10" s="10">
        <f>G10+H10+I10+J10+K10+L10+M10+N10+O10+P10+Q10</f>
        <v>933337.49400000018</v>
      </c>
      <c r="G10" s="48">
        <f>G11+G12+G13</f>
        <v>42033.729999999996</v>
      </c>
      <c r="H10" s="48">
        <f>H11+H12+H13</f>
        <v>46373.070000000007</v>
      </c>
      <c r="I10" s="48">
        <f>I11+I12+I13</f>
        <v>58276.3</v>
      </c>
      <c r="J10" s="48">
        <f>J11+J12+J13</f>
        <v>63010.600000000006</v>
      </c>
      <c r="K10" s="48">
        <f>K11+K12+K13</f>
        <v>70781.569999999992</v>
      </c>
      <c r="L10" s="48">
        <f>L12+L13-0.01</f>
        <v>73833.081999999995</v>
      </c>
      <c r="M10" s="48">
        <f>M12+M13</f>
        <v>112933.22000000002</v>
      </c>
      <c r="N10" s="10">
        <f>N12</f>
        <v>146801.31199999998</v>
      </c>
      <c r="O10" s="48">
        <f>O12+O13+O11</f>
        <v>123550.01000000001</v>
      </c>
      <c r="P10" s="48">
        <f>P12+P13+P11</f>
        <v>101468.8</v>
      </c>
      <c r="Q10" s="48">
        <f t="shared" ref="Q10:V10" si="0">Q12+Q13+Q11</f>
        <v>94275.8</v>
      </c>
      <c r="R10" s="48">
        <f t="shared" si="0"/>
        <v>143051.22</v>
      </c>
      <c r="S10" s="48">
        <f t="shared" si="0"/>
        <v>143051.22</v>
      </c>
      <c r="T10" s="48">
        <f t="shared" si="0"/>
        <v>143051.22</v>
      </c>
      <c r="U10" s="48">
        <f t="shared" si="0"/>
        <v>143051.22</v>
      </c>
      <c r="V10" s="48">
        <f t="shared" si="0"/>
        <v>143051.22</v>
      </c>
      <c r="W10" s="52"/>
    </row>
    <row r="11" spans="1:25" ht="25.5">
      <c r="A11" s="109"/>
      <c r="B11" s="109"/>
      <c r="C11" s="11" t="s">
        <v>141</v>
      </c>
      <c r="D11" s="11"/>
      <c r="E11" s="19" t="s">
        <v>258</v>
      </c>
      <c r="F11" s="10">
        <f t="shared" ref="F11:F64" si="1">G11+H11+I11+J11+K11+L11+M11+N11+O11+P11+Q11</f>
        <v>4475.3620000000001</v>
      </c>
      <c r="G11" s="48">
        <v>100</v>
      </c>
      <c r="H11" s="48">
        <v>100</v>
      </c>
      <c r="I11" s="48">
        <v>200</v>
      </c>
      <c r="J11" s="48">
        <v>200</v>
      </c>
      <c r="K11" s="48">
        <f>K37</f>
        <v>611.70000000000005</v>
      </c>
      <c r="L11" s="48">
        <f>L37</f>
        <v>463.66199999999998</v>
      </c>
      <c r="M11" s="48">
        <v>600</v>
      </c>
      <c r="N11" s="10">
        <f>N37</f>
        <v>600</v>
      </c>
      <c r="O11" s="48">
        <f>O35</f>
        <v>600</v>
      </c>
      <c r="P11" s="48">
        <f t="shared" ref="P11:V11" si="2">P35</f>
        <v>600</v>
      </c>
      <c r="Q11" s="48">
        <f t="shared" si="2"/>
        <v>400</v>
      </c>
      <c r="R11" s="48">
        <f t="shared" si="2"/>
        <v>600</v>
      </c>
      <c r="S11" s="48">
        <f t="shared" si="2"/>
        <v>600</v>
      </c>
      <c r="T11" s="48">
        <f t="shared" si="2"/>
        <v>600</v>
      </c>
      <c r="U11" s="48">
        <f t="shared" si="2"/>
        <v>600</v>
      </c>
      <c r="V11" s="48">
        <f t="shared" si="2"/>
        <v>600</v>
      </c>
      <c r="W11" s="53" t="s">
        <v>142</v>
      </c>
    </row>
    <row r="12" spans="1:25" ht="140.25" customHeight="1">
      <c r="A12" s="109"/>
      <c r="B12" s="109"/>
      <c r="C12" s="11" t="s">
        <v>143</v>
      </c>
      <c r="D12" s="11"/>
      <c r="E12" s="19" t="s">
        <v>258</v>
      </c>
      <c r="F12" s="10">
        <f t="shared" si="1"/>
        <v>926458.09400000004</v>
      </c>
      <c r="G12" s="48">
        <f>G14+G40+G54+G78+G86</f>
        <v>41933.729999999996</v>
      </c>
      <c r="H12" s="48">
        <f>H14+H40+H54+H78+H86</f>
        <v>46273.070000000007</v>
      </c>
      <c r="I12" s="48">
        <f t="shared" ref="I12:N12" si="3">I14+I40+I54+I78+I86</f>
        <v>58072.800000000003</v>
      </c>
      <c r="J12" s="48">
        <f t="shared" si="3"/>
        <v>62810.600000000006</v>
      </c>
      <c r="K12" s="48">
        <f t="shared" si="3"/>
        <v>70169.87</v>
      </c>
      <c r="L12" s="48">
        <f>L14+L40+L54+L78+L86</f>
        <v>73833.09199999999</v>
      </c>
      <c r="M12" s="48">
        <f>M14+M40+M54+M78+M86-M13</f>
        <v>112097.51000000001</v>
      </c>
      <c r="N12" s="10">
        <f t="shared" si="3"/>
        <v>146801.31199999998</v>
      </c>
      <c r="O12" s="48">
        <f>O16+O42+O49+O53+O56+O71+O80+O83</f>
        <v>119721.51000000001</v>
      </c>
      <c r="P12" s="48">
        <f>P16+P42+P49+P53+P56+P71+P80+P83</f>
        <v>100868.8</v>
      </c>
      <c r="Q12" s="48">
        <f>Q16+Q42+Q49+Q53+Q56+Q71+Q80+Q83</f>
        <v>93875.8</v>
      </c>
      <c r="R12" s="48">
        <f t="shared" ref="R12:V12" si="4">R16+R42+R49+R53+R56+R71+R80+R83</f>
        <v>142451.22</v>
      </c>
      <c r="S12" s="48">
        <f t="shared" si="4"/>
        <v>142451.22</v>
      </c>
      <c r="T12" s="48">
        <f t="shared" si="4"/>
        <v>142451.22</v>
      </c>
      <c r="U12" s="48">
        <f t="shared" si="4"/>
        <v>142451.22</v>
      </c>
      <c r="V12" s="48">
        <f t="shared" si="4"/>
        <v>142451.22</v>
      </c>
      <c r="W12" s="53" t="s">
        <v>144</v>
      </c>
    </row>
    <row r="13" spans="1:25" ht="25.5">
      <c r="A13" s="109"/>
      <c r="B13" s="109"/>
      <c r="C13" s="11" t="s">
        <v>145</v>
      </c>
      <c r="D13" s="11"/>
      <c r="E13" s="19" t="s">
        <v>258</v>
      </c>
      <c r="F13" s="10">
        <f t="shared" si="1"/>
        <v>4903.41</v>
      </c>
      <c r="G13" s="48">
        <v>0</v>
      </c>
      <c r="H13" s="48">
        <v>0</v>
      </c>
      <c r="I13" s="48">
        <v>3.5</v>
      </c>
      <c r="J13" s="48">
        <v>0</v>
      </c>
      <c r="K13" s="48">
        <v>0</v>
      </c>
      <c r="L13" s="48">
        <f>L90+L91</f>
        <v>0</v>
      </c>
      <c r="M13" s="48">
        <f>M90</f>
        <v>835.71</v>
      </c>
      <c r="N13" s="10">
        <f>N90</f>
        <v>835.7</v>
      </c>
      <c r="O13" s="48">
        <f>O90+O92</f>
        <v>3228.5</v>
      </c>
      <c r="P13" s="48">
        <f t="shared" ref="P13" si="5">P90+P92</f>
        <v>0</v>
      </c>
      <c r="Q13" s="48">
        <f t="shared" ref="Q13:V13" si="6">Q90+Q92</f>
        <v>0</v>
      </c>
      <c r="R13" s="48">
        <f t="shared" si="6"/>
        <v>0</v>
      </c>
      <c r="S13" s="48">
        <f t="shared" si="6"/>
        <v>0</v>
      </c>
      <c r="T13" s="48">
        <f t="shared" si="6"/>
        <v>0</v>
      </c>
      <c r="U13" s="48">
        <f t="shared" si="6"/>
        <v>0</v>
      </c>
      <c r="V13" s="48">
        <f t="shared" si="6"/>
        <v>0</v>
      </c>
      <c r="W13" s="53" t="s">
        <v>146</v>
      </c>
    </row>
    <row r="14" spans="1:25" s="7" customFormat="1" ht="34.5" customHeight="1">
      <c r="A14" s="19" t="s">
        <v>9</v>
      </c>
      <c r="B14" s="21" t="s">
        <v>10</v>
      </c>
      <c r="C14" s="11" t="s">
        <v>143</v>
      </c>
      <c r="D14" s="11" t="s">
        <v>147</v>
      </c>
      <c r="E14" s="19" t="s">
        <v>259</v>
      </c>
      <c r="F14" s="10">
        <f>G14+H14+I14+J14+K14+L14+M14+N14+O14+P14+Q14</f>
        <v>296039.28200000001</v>
      </c>
      <c r="G14" s="65">
        <f>G15+G35-100</f>
        <v>13415.65</v>
      </c>
      <c r="H14" s="65">
        <f>H15+H35-100</f>
        <v>15918.98</v>
      </c>
      <c r="I14" s="65">
        <f>I15+I35-200-3.5</f>
        <v>23471.200000000001</v>
      </c>
      <c r="J14" s="65">
        <f>J15+J35-200</f>
        <v>19386.600000000002</v>
      </c>
      <c r="K14" s="65">
        <f>K15+K35-K11</f>
        <v>21887.600000000002</v>
      </c>
      <c r="L14" s="65">
        <f>L15+L35</f>
        <v>25281.802</v>
      </c>
      <c r="M14" s="65">
        <f>M15+M35</f>
        <v>22468.5</v>
      </c>
      <c r="N14" s="28">
        <f t="shared" ref="N14" si="7">N15+N35</f>
        <v>45090.2</v>
      </c>
      <c r="O14" s="88">
        <f>O15+O35</f>
        <v>38157.949999999997</v>
      </c>
      <c r="P14" s="82">
        <f>P15+P35</f>
        <v>37560.800000000003</v>
      </c>
      <c r="Q14" s="82">
        <f t="shared" ref="Q14:V14" si="8">Q15+Q35</f>
        <v>33400</v>
      </c>
      <c r="R14" s="82">
        <f t="shared" si="8"/>
        <v>57812.42</v>
      </c>
      <c r="S14" s="82">
        <f t="shared" si="8"/>
        <v>57812.42</v>
      </c>
      <c r="T14" s="82">
        <f t="shared" si="8"/>
        <v>57812.42</v>
      </c>
      <c r="U14" s="82">
        <f t="shared" si="8"/>
        <v>57812.42</v>
      </c>
      <c r="V14" s="82">
        <f t="shared" si="8"/>
        <v>57812.42</v>
      </c>
      <c r="W14" s="96" t="s">
        <v>148</v>
      </c>
      <c r="Y14" s="17"/>
    </row>
    <row r="15" spans="1:25" s="7" customFormat="1" ht="43.5" customHeight="1">
      <c r="A15" s="19" t="s">
        <v>149</v>
      </c>
      <c r="B15" s="21" t="s">
        <v>11</v>
      </c>
      <c r="C15" s="11" t="s">
        <v>143</v>
      </c>
      <c r="D15" s="11" t="s">
        <v>147</v>
      </c>
      <c r="E15" s="19" t="s">
        <v>260</v>
      </c>
      <c r="F15" s="10">
        <f>G15+H15+I15+J15+K15+L15+M15+N15+O15+P15+Q15</f>
        <v>283162.82</v>
      </c>
      <c r="G15" s="65">
        <f>G16+G18+G19+G20+G21+G22+G23+G24+G25</f>
        <v>11915.65</v>
      </c>
      <c r="H15" s="65">
        <f t="shared" ref="H15" si="9">H16+H18+H19+H20+H21+H22+H23+H24+H25</f>
        <v>14918.98</v>
      </c>
      <c r="I15" s="65">
        <f>I16+I18+I19+I20+I21+I22+I23+I24+I25</f>
        <v>22474.7</v>
      </c>
      <c r="J15" s="65">
        <f>J16+J18+J19+J20+J21+J22+J23+J24+J25</f>
        <v>18386.600000000002</v>
      </c>
      <c r="K15" s="48">
        <f>K16+K18+K19+K20+K21+K22+K23+K24+K25+K17+K26+K27+K28</f>
        <v>16771.300000000003</v>
      </c>
      <c r="L15" s="48">
        <f>L16+L18+L19+L20+L21+L22+L23+L24+L25+L17+L26+L27+L28+L29+L30+L31+L32+L33</f>
        <v>24818.14</v>
      </c>
      <c r="M15" s="48">
        <f>M16+M18+M19+M20+M21+M22+M23+M24+M25+M17+M26+M27+M28+M29+M30+M31+M32+M33+M34</f>
        <v>21868.5</v>
      </c>
      <c r="N15" s="10">
        <f t="shared" ref="N15:P15" si="10">N16+N18+N19+N20+N21+N22+N23+N24+N25+N17+N26+N27+N28+N29+N30+N31+N32+N33+N34</f>
        <v>44490.2</v>
      </c>
      <c r="O15" s="48">
        <f>O16+O18+O19+O20+O21+O22+O23+O24+O25+O17+O26+O27+O28+O29+O30+O31+O32+O33+O34</f>
        <v>37557.949999999997</v>
      </c>
      <c r="P15" s="48">
        <f t="shared" si="10"/>
        <v>36960.800000000003</v>
      </c>
      <c r="Q15" s="48">
        <f t="shared" ref="Q15:V15" si="11">Q16+Q18+Q19+Q20+Q21+Q22+Q23+Q24+Q25+Q17+Q26+Q27+Q28+Q29+Q30+Q31+Q32+Q33+Q34</f>
        <v>33000</v>
      </c>
      <c r="R15" s="48">
        <f t="shared" si="11"/>
        <v>57212.42</v>
      </c>
      <c r="S15" s="48">
        <f t="shared" si="11"/>
        <v>57212.42</v>
      </c>
      <c r="T15" s="48">
        <f t="shared" si="11"/>
        <v>57212.42</v>
      </c>
      <c r="U15" s="48">
        <f t="shared" si="11"/>
        <v>57212.42</v>
      </c>
      <c r="V15" s="48">
        <f t="shared" si="11"/>
        <v>57212.42</v>
      </c>
      <c r="W15" s="97"/>
      <c r="Y15" s="17"/>
    </row>
    <row r="16" spans="1:25" ht="30" customHeight="1">
      <c r="A16" s="20" t="s">
        <v>59</v>
      </c>
      <c r="B16" s="30" t="s">
        <v>12</v>
      </c>
      <c r="C16" s="20" t="s">
        <v>143</v>
      </c>
      <c r="D16" s="20" t="s">
        <v>147</v>
      </c>
      <c r="E16" s="31" t="s">
        <v>261</v>
      </c>
      <c r="F16" s="29">
        <f>G16+H16+I16+J16+K16+L16+M16+N16+O16+P16+Q16</f>
        <v>265922.51999999996</v>
      </c>
      <c r="G16" s="66">
        <v>11492.39</v>
      </c>
      <c r="H16" s="66">
        <v>13283.8</v>
      </c>
      <c r="I16" s="66">
        <v>19757.900000000001</v>
      </c>
      <c r="J16" s="66">
        <v>15658.2</v>
      </c>
      <c r="K16" s="49">
        <f>15791.2</f>
        <v>15791.2</v>
      </c>
      <c r="L16" s="66">
        <v>16061.58</v>
      </c>
      <c r="M16" s="66">
        <v>21868.5</v>
      </c>
      <c r="N16" s="26">
        <v>44490.2</v>
      </c>
      <c r="O16" s="87">
        <f>'приложение 4'!M27</f>
        <v>37557.949999999997</v>
      </c>
      <c r="P16" s="84">
        <v>36960.800000000003</v>
      </c>
      <c r="Q16" s="84">
        <v>33000</v>
      </c>
      <c r="R16" s="84">
        <v>57212.42</v>
      </c>
      <c r="S16" s="84">
        <v>57212.42</v>
      </c>
      <c r="T16" s="84">
        <v>57212.42</v>
      </c>
      <c r="U16" s="84">
        <v>57212.42</v>
      </c>
      <c r="V16" s="84">
        <v>57212.42</v>
      </c>
      <c r="W16" s="97"/>
    </row>
    <row r="17" spans="1:23" ht="42.75" customHeight="1">
      <c r="A17" s="20" t="s">
        <v>60</v>
      </c>
      <c r="B17" s="30" t="s">
        <v>127</v>
      </c>
      <c r="C17" s="20" t="s">
        <v>143</v>
      </c>
      <c r="D17" s="20" t="s">
        <v>147</v>
      </c>
      <c r="E17" s="31" t="s">
        <v>262</v>
      </c>
      <c r="F17" s="29">
        <f t="shared" si="1"/>
        <v>470.32000000000005</v>
      </c>
      <c r="G17" s="66">
        <v>0</v>
      </c>
      <c r="H17" s="66">
        <v>0</v>
      </c>
      <c r="I17" s="66">
        <v>0</v>
      </c>
      <c r="J17" s="66">
        <v>0</v>
      </c>
      <c r="K17" s="49">
        <v>197.1</v>
      </c>
      <c r="L17" s="66">
        <v>273.22000000000003</v>
      </c>
      <c r="M17" s="66">
        <v>0</v>
      </c>
      <c r="N17" s="26">
        <v>0</v>
      </c>
      <c r="O17" s="87">
        <v>0</v>
      </c>
      <c r="P17" s="84">
        <v>0</v>
      </c>
      <c r="Q17" s="84">
        <v>0</v>
      </c>
      <c r="R17" s="84">
        <v>0</v>
      </c>
      <c r="S17" s="84">
        <v>0</v>
      </c>
      <c r="T17" s="84">
        <v>0</v>
      </c>
      <c r="U17" s="84">
        <v>0</v>
      </c>
      <c r="V17" s="84">
        <v>0</v>
      </c>
      <c r="W17" s="97"/>
    </row>
    <row r="18" spans="1:23" ht="43.5" customHeight="1">
      <c r="A18" s="20" t="s">
        <v>61</v>
      </c>
      <c r="B18" s="30" t="s">
        <v>13</v>
      </c>
      <c r="C18" s="20" t="s">
        <v>143</v>
      </c>
      <c r="D18" s="20" t="s">
        <v>147</v>
      </c>
      <c r="E18" s="31" t="s">
        <v>150</v>
      </c>
      <c r="F18" s="29">
        <f t="shared" si="1"/>
        <v>15</v>
      </c>
      <c r="G18" s="66">
        <v>15</v>
      </c>
      <c r="H18" s="66">
        <v>0</v>
      </c>
      <c r="I18" s="66">
        <v>0</v>
      </c>
      <c r="J18" s="66">
        <v>0</v>
      </c>
      <c r="K18" s="49">
        <v>0</v>
      </c>
      <c r="L18" s="66">
        <v>0</v>
      </c>
      <c r="M18" s="66">
        <v>0</v>
      </c>
      <c r="N18" s="26">
        <v>0</v>
      </c>
      <c r="O18" s="87">
        <v>0</v>
      </c>
      <c r="P18" s="84">
        <v>0</v>
      </c>
      <c r="Q18" s="84">
        <v>0</v>
      </c>
      <c r="R18" s="84">
        <v>0</v>
      </c>
      <c r="S18" s="84">
        <v>0</v>
      </c>
      <c r="T18" s="84">
        <v>0</v>
      </c>
      <c r="U18" s="84">
        <v>0</v>
      </c>
      <c r="V18" s="84">
        <v>0</v>
      </c>
      <c r="W18" s="97"/>
    </row>
    <row r="19" spans="1:23" ht="85.5" customHeight="1">
      <c r="A19" s="20" t="s">
        <v>62</v>
      </c>
      <c r="B19" s="30" t="s">
        <v>151</v>
      </c>
      <c r="C19" s="18" t="s">
        <v>143</v>
      </c>
      <c r="D19" s="18" t="s">
        <v>147</v>
      </c>
      <c r="E19" s="31" t="s">
        <v>263</v>
      </c>
      <c r="F19" s="29">
        <f t="shared" si="1"/>
        <v>3627.06</v>
      </c>
      <c r="G19" s="66">
        <v>408.26</v>
      </c>
      <c r="H19" s="66">
        <v>1553.6</v>
      </c>
      <c r="I19" s="66">
        <v>0</v>
      </c>
      <c r="J19" s="66">
        <v>1665.2</v>
      </c>
      <c r="K19" s="49">
        <v>0</v>
      </c>
      <c r="L19" s="66">
        <v>0</v>
      </c>
      <c r="M19" s="66">
        <v>0</v>
      </c>
      <c r="N19" s="26">
        <v>0</v>
      </c>
      <c r="O19" s="87">
        <v>0</v>
      </c>
      <c r="P19" s="84">
        <v>0</v>
      </c>
      <c r="Q19" s="84">
        <v>0</v>
      </c>
      <c r="R19" s="84">
        <v>0</v>
      </c>
      <c r="S19" s="84">
        <v>0</v>
      </c>
      <c r="T19" s="84">
        <v>0</v>
      </c>
      <c r="U19" s="84">
        <v>0</v>
      </c>
      <c r="V19" s="84">
        <v>0</v>
      </c>
      <c r="W19" s="97"/>
    </row>
    <row r="20" spans="1:23" ht="33.75" customHeight="1">
      <c r="A20" s="20" t="s">
        <v>93</v>
      </c>
      <c r="B20" s="30" t="s">
        <v>152</v>
      </c>
      <c r="C20" s="20" t="s">
        <v>143</v>
      </c>
      <c r="D20" s="20" t="s">
        <v>147</v>
      </c>
      <c r="E20" s="31" t="s">
        <v>264</v>
      </c>
      <c r="F20" s="29">
        <f t="shared" si="1"/>
        <v>1513.3</v>
      </c>
      <c r="G20" s="66">
        <v>0</v>
      </c>
      <c r="H20" s="66">
        <v>0</v>
      </c>
      <c r="I20" s="66">
        <v>1513.3</v>
      </c>
      <c r="J20" s="66">
        <v>0</v>
      </c>
      <c r="K20" s="49">
        <v>0</v>
      </c>
      <c r="L20" s="66">
        <v>0</v>
      </c>
      <c r="M20" s="66">
        <v>0</v>
      </c>
      <c r="N20" s="26">
        <v>0</v>
      </c>
      <c r="O20" s="87">
        <v>0</v>
      </c>
      <c r="P20" s="84">
        <v>0</v>
      </c>
      <c r="Q20" s="84">
        <v>0</v>
      </c>
      <c r="R20" s="84">
        <v>0</v>
      </c>
      <c r="S20" s="84">
        <v>0</v>
      </c>
      <c r="T20" s="84">
        <v>0</v>
      </c>
      <c r="U20" s="84">
        <v>0</v>
      </c>
      <c r="V20" s="84">
        <v>0</v>
      </c>
      <c r="W20" s="97"/>
    </row>
    <row r="21" spans="1:23" ht="33.75" customHeight="1">
      <c r="A21" s="20" t="s">
        <v>63</v>
      </c>
      <c r="B21" s="30" t="s">
        <v>111</v>
      </c>
      <c r="C21" s="18" t="s">
        <v>143</v>
      </c>
      <c r="D21" s="18" t="s">
        <v>147</v>
      </c>
      <c r="E21" s="31" t="s">
        <v>265</v>
      </c>
      <c r="F21" s="29">
        <f t="shared" si="1"/>
        <v>81.58</v>
      </c>
      <c r="G21" s="66">
        <v>0</v>
      </c>
      <c r="H21" s="66">
        <v>81.58</v>
      </c>
      <c r="I21" s="66">
        <v>0</v>
      </c>
      <c r="J21" s="66">
        <v>0</v>
      </c>
      <c r="K21" s="49">
        <v>0</v>
      </c>
      <c r="L21" s="66">
        <v>0</v>
      </c>
      <c r="M21" s="66">
        <v>0</v>
      </c>
      <c r="N21" s="26">
        <v>0</v>
      </c>
      <c r="O21" s="87">
        <v>0</v>
      </c>
      <c r="P21" s="84">
        <v>0</v>
      </c>
      <c r="Q21" s="84">
        <v>0</v>
      </c>
      <c r="R21" s="84">
        <v>0</v>
      </c>
      <c r="S21" s="84">
        <v>0</v>
      </c>
      <c r="T21" s="84">
        <v>0</v>
      </c>
      <c r="U21" s="84">
        <v>0</v>
      </c>
      <c r="V21" s="84">
        <v>0</v>
      </c>
      <c r="W21" s="97"/>
    </row>
    <row r="22" spans="1:23" ht="42.75" customHeight="1">
      <c r="A22" s="20" t="s">
        <v>94</v>
      </c>
      <c r="B22" s="30" t="s">
        <v>153</v>
      </c>
      <c r="C22" s="20" t="s">
        <v>143</v>
      </c>
      <c r="D22" s="20" t="s">
        <v>147</v>
      </c>
      <c r="E22" s="31" t="s">
        <v>266</v>
      </c>
      <c r="F22" s="29">
        <f t="shared" si="1"/>
        <v>1433.9</v>
      </c>
      <c r="G22" s="66">
        <v>0</v>
      </c>
      <c r="H22" s="66">
        <v>0</v>
      </c>
      <c r="I22" s="66">
        <v>1200</v>
      </c>
      <c r="J22" s="66">
        <v>233.9</v>
      </c>
      <c r="K22" s="49">
        <v>0</v>
      </c>
      <c r="L22" s="66">
        <v>0</v>
      </c>
      <c r="M22" s="66">
        <v>0</v>
      </c>
      <c r="N22" s="26">
        <v>0</v>
      </c>
      <c r="O22" s="87">
        <v>0</v>
      </c>
      <c r="P22" s="84">
        <v>0</v>
      </c>
      <c r="Q22" s="84">
        <v>0</v>
      </c>
      <c r="R22" s="84">
        <v>0</v>
      </c>
      <c r="S22" s="84">
        <v>0</v>
      </c>
      <c r="T22" s="84">
        <v>0</v>
      </c>
      <c r="U22" s="84">
        <v>0</v>
      </c>
      <c r="V22" s="84">
        <v>0</v>
      </c>
      <c r="W22" s="97"/>
    </row>
    <row r="23" spans="1:23" ht="44.25" customHeight="1">
      <c r="A23" s="20" t="s">
        <v>65</v>
      </c>
      <c r="B23" s="30" t="s">
        <v>18</v>
      </c>
      <c r="C23" s="20" t="s">
        <v>143</v>
      </c>
      <c r="D23" s="20" t="s">
        <v>147</v>
      </c>
      <c r="E23" s="31" t="s">
        <v>154</v>
      </c>
      <c r="F23" s="29">
        <f t="shared" si="1"/>
        <v>829.3</v>
      </c>
      <c r="G23" s="66">
        <v>0</v>
      </c>
      <c r="H23" s="66">
        <v>0</v>
      </c>
      <c r="I23" s="66">
        <v>0</v>
      </c>
      <c r="J23" s="66">
        <v>829.3</v>
      </c>
      <c r="K23" s="49">
        <v>0</v>
      </c>
      <c r="L23" s="66">
        <v>0</v>
      </c>
      <c r="M23" s="66">
        <v>0</v>
      </c>
      <c r="N23" s="26">
        <v>0</v>
      </c>
      <c r="O23" s="87">
        <v>0</v>
      </c>
      <c r="P23" s="84">
        <v>0</v>
      </c>
      <c r="Q23" s="84">
        <v>0</v>
      </c>
      <c r="R23" s="84">
        <v>0</v>
      </c>
      <c r="S23" s="84">
        <v>0</v>
      </c>
      <c r="T23" s="84">
        <v>0</v>
      </c>
      <c r="U23" s="84">
        <v>0</v>
      </c>
      <c r="V23" s="84">
        <v>0</v>
      </c>
      <c r="W23" s="97"/>
    </row>
    <row r="24" spans="1:23" ht="43.5" customHeight="1">
      <c r="A24" s="20" t="s">
        <v>66</v>
      </c>
      <c r="B24" s="30" t="s">
        <v>155</v>
      </c>
      <c r="C24" s="20" t="s">
        <v>143</v>
      </c>
      <c r="D24" s="20" t="s">
        <v>147</v>
      </c>
      <c r="E24" s="31" t="s">
        <v>156</v>
      </c>
      <c r="F24" s="29">
        <f t="shared" si="1"/>
        <v>3.5</v>
      </c>
      <c r="G24" s="66">
        <v>0</v>
      </c>
      <c r="H24" s="66">
        <v>0</v>
      </c>
      <c r="I24" s="66">
        <v>3.5</v>
      </c>
      <c r="J24" s="66">
        <v>0</v>
      </c>
      <c r="K24" s="49">
        <v>0</v>
      </c>
      <c r="L24" s="66">
        <v>0</v>
      </c>
      <c r="M24" s="66">
        <v>0</v>
      </c>
      <c r="N24" s="26">
        <v>0</v>
      </c>
      <c r="O24" s="87">
        <v>0</v>
      </c>
      <c r="P24" s="84">
        <v>0</v>
      </c>
      <c r="Q24" s="84">
        <v>0</v>
      </c>
      <c r="R24" s="84">
        <v>0</v>
      </c>
      <c r="S24" s="84">
        <v>0</v>
      </c>
      <c r="T24" s="84">
        <v>0</v>
      </c>
      <c r="U24" s="84">
        <v>0</v>
      </c>
      <c r="V24" s="84">
        <v>0</v>
      </c>
      <c r="W24" s="97"/>
    </row>
    <row r="25" spans="1:23" ht="44.25" customHeight="1">
      <c r="A25" s="20" t="s">
        <v>67</v>
      </c>
      <c r="B25" s="30" t="s">
        <v>21</v>
      </c>
      <c r="C25" s="20" t="s">
        <v>143</v>
      </c>
      <c r="D25" s="20" t="s">
        <v>147</v>
      </c>
      <c r="E25" s="31" t="s">
        <v>157</v>
      </c>
      <c r="F25" s="29">
        <f t="shared" si="1"/>
        <v>0</v>
      </c>
      <c r="G25" s="66">
        <v>0</v>
      </c>
      <c r="H25" s="66">
        <v>0</v>
      </c>
      <c r="I25" s="66">
        <v>0</v>
      </c>
      <c r="J25" s="66">
        <v>0</v>
      </c>
      <c r="K25" s="49">
        <v>0</v>
      </c>
      <c r="L25" s="66">
        <v>0</v>
      </c>
      <c r="M25" s="66">
        <v>0</v>
      </c>
      <c r="N25" s="26">
        <v>0</v>
      </c>
      <c r="O25" s="87">
        <v>0</v>
      </c>
      <c r="P25" s="84">
        <v>0</v>
      </c>
      <c r="Q25" s="84">
        <v>0</v>
      </c>
      <c r="R25" s="84">
        <v>0</v>
      </c>
      <c r="S25" s="84">
        <v>0</v>
      </c>
      <c r="T25" s="84">
        <v>0</v>
      </c>
      <c r="U25" s="84">
        <v>0</v>
      </c>
      <c r="V25" s="84">
        <v>0</v>
      </c>
      <c r="W25" s="97"/>
    </row>
    <row r="26" spans="1:23" ht="55.5" customHeight="1">
      <c r="A26" s="20" t="s">
        <v>68</v>
      </c>
      <c r="B26" s="30" t="s">
        <v>158</v>
      </c>
      <c r="C26" s="20" t="s">
        <v>143</v>
      </c>
      <c r="D26" s="20" t="s">
        <v>147</v>
      </c>
      <c r="E26" s="31" t="s">
        <v>159</v>
      </c>
      <c r="F26" s="29">
        <f t="shared" si="1"/>
        <v>0</v>
      </c>
      <c r="G26" s="66">
        <v>0</v>
      </c>
      <c r="H26" s="66">
        <v>0</v>
      </c>
      <c r="I26" s="66">
        <v>0</v>
      </c>
      <c r="J26" s="66">
        <v>0</v>
      </c>
      <c r="K26" s="49">
        <v>0</v>
      </c>
      <c r="L26" s="66">
        <v>0</v>
      </c>
      <c r="M26" s="66">
        <v>0</v>
      </c>
      <c r="N26" s="26">
        <v>0</v>
      </c>
      <c r="O26" s="87">
        <v>0</v>
      </c>
      <c r="P26" s="84">
        <v>0</v>
      </c>
      <c r="Q26" s="84">
        <v>0</v>
      </c>
      <c r="R26" s="84">
        <v>0</v>
      </c>
      <c r="S26" s="84">
        <v>0</v>
      </c>
      <c r="T26" s="84">
        <v>0</v>
      </c>
      <c r="U26" s="84">
        <v>0</v>
      </c>
      <c r="V26" s="84">
        <v>0</v>
      </c>
      <c r="W26" s="97"/>
    </row>
    <row r="27" spans="1:23" ht="71.25" customHeight="1">
      <c r="A27" s="20" t="s">
        <v>95</v>
      </c>
      <c r="B27" s="30" t="s">
        <v>160</v>
      </c>
      <c r="C27" s="20" t="s">
        <v>143</v>
      </c>
      <c r="D27" s="20" t="s">
        <v>147</v>
      </c>
      <c r="E27" s="31" t="s">
        <v>161</v>
      </c>
      <c r="F27" s="29">
        <f t="shared" si="1"/>
        <v>0</v>
      </c>
      <c r="G27" s="66">
        <v>0</v>
      </c>
      <c r="H27" s="66">
        <v>0</v>
      </c>
      <c r="I27" s="66">
        <v>0</v>
      </c>
      <c r="J27" s="66">
        <v>0</v>
      </c>
      <c r="K27" s="49">
        <v>0</v>
      </c>
      <c r="L27" s="66">
        <v>0</v>
      </c>
      <c r="M27" s="66">
        <v>0</v>
      </c>
      <c r="N27" s="26">
        <v>0</v>
      </c>
      <c r="O27" s="87">
        <v>0</v>
      </c>
      <c r="P27" s="84">
        <v>0</v>
      </c>
      <c r="Q27" s="84">
        <v>0</v>
      </c>
      <c r="R27" s="84">
        <v>0</v>
      </c>
      <c r="S27" s="84">
        <v>0</v>
      </c>
      <c r="T27" s="84">
        <v>0</v>
      </c>
      <c r="U27" s="84">
        <v>0</v>
      </c>
      <c r="V27" s="84">
        <v>0</v>
      </c>
      <c r="W27" s="97"/>
    </row>
    <row r="28" spans="1:23" ht="55.5" customHeight="1">
      <c r="A28" s="20" t="s">
        <v>98</v>
      </c>
      <c r="B28" s="30" t="s">
        <v>99</v>
      </c>
      <c r="C28" s="20" t="s">
        <v>143</v>
      </c>
      <c r="D28" s="20" t="s">
        <v>147</v>
      </c>
      <c r="E28" s="31" t="s">
        <v>162</v>
      </c>
      <c r="F28" s="29">
        <f t="shared" si="1"/>
        <v>1171</v>
      </c>
      <c r="G28" s="66">
        <v>0</v>
      </c>
      <c r="H28" s="66">
        <v>0</v>
      </c>
      <c r="I28" s="66">
        <v>0</v>
      </c>
      <c r="J28" s="66">
        <v>0</v>
      </c>
      <c r="K28" s="49">
        <v>783</v>
      </c>
      <c r="L28" s="66">
        <v>388</v>
      </c>
      <c r="M28" s="66">
        <v>0</v>
      </c>
      <c r="N28" s="26">
        <v>0</v>
      </c>
      <c r="O28" s="87">
        <v>0</v>
      </c>
      <c r="P28" s="84">
        <v>0</v>
      </c>
      <c r="Q28" s="84">
        <v>0</v>
      </c>
      <c r="R28" s="84">
        <v>0</v>
      </c>
      <c r="S28" s="84">
        <v>0</v>
      </c>
      <c r="T28" s="84">
        <v>0</v>
      </c>
      <c r="U28" s="84">
        <v>0</v>
      </c>
      <c r="V28" s="84">
        <v>0</v>
      </c>
      <c r="W28" s="97"/>
    </row>
    <row r="29" spans="1:23" ht="69" customHeight="1">
      <c r="A29" s="20" t="s">
        <v>117</v>
      </c>
      <c r="B29" s="30" t="s">
        <v>119</v>
      </c>
      <c r="C29" s="20" t="s">
        <v>143</v>
      </c>
      <c r="D29" s="20" t="s">
        <v>147</v>
      </c>
      <c r="E29" s="31" t="s">
        <v>163</v>
      </c>
      <c r="F29" s="29">
        <f>G29+H29+I29+J29+K29+L29+M29+N29+O29+P29+Q29</f>
        <v>1916.52</v>
      </c>
      <c r="G29" s="66">
        <v>0</v>
      </c>
      <c r="H29" s="66">
        <v>0</v>
      </c>
      <c r="I29" s="66">
        <v>0</v>
      </c>
      <c r="J29" s="66">
        <v>0</v>
      </c>
      <c r="K29" s="49">
        <v>0</v>
      </c>
      <c r="L29" s="66">
        <v>1916.52</v>
      </c>
      <c r="M29" s="66">
        <v>0</v>
      </c>
      <c r="N29" s="26">
        <v>0</v>
      </c>
      <c r="O29" s="87">
        <v>0</v>
      </c>
      <c r="P29" s="84">
        <v>0</v>
      </c>
      <c r="Q29" s="84">
        <v>0</v>
      </c>
      <c r="R29" s="84">
        <v>0</v>
      </c>
      <c r="S29" s="84">
        <v>0</v>
      </c>
      <c r="T29" s="84">
        <v>0</v>
      </c>
      <c r="U29" s="84">
        <v>0</v>
      </c>
      <c r="V29" s="84">
        <v>0</v>
      </c>
      <c r="W29" s="97"/>
    </row>
    <row r="30" spans="1:23" ht="37.5" customHeight="1">
      <c r="A30" s="20" t="s">
        <v>118</v>
      </c>
      <c r="B30" s="30" t="s">
        <v>164</v>
      </c>
      <c r="C30" s="20" t="s">
        <v>143</v>
      </c>
      <c r="D30" s="20" t="s">
        <v>147</v>
      </c>
      <c r="E30" s="31" t="s">
        <v>165</v>
      </c>
      <c r="F30" s="29">
        <f>G30+H30+I30+J30+K30+L30+M30+N30+O30+Q30+P30</f>
        <v>230.32</v>
      </c>
      <c r="G30" s="66">
        <v>0</v>
      </c>
      <c r="H30" s="66">
        <v>0</v>
      </c>
      <c r="I30" s="66">
        <v>0</v>
      </c>
      <c r="J30" s="66">
        <v>0</v>
      </c>
      <c r="K30" s="49">
        <v>0</v>
      </c>
      <c r="L30" s="66">
        <v>230.32</v>
      </c>
      <c r="M30" s="66">
        <v>0</v>
      </c>
      <c r="N30" s="26">
        <v>0</v>
      </c>
      <c r="O30" s="87">
        <v>0</v>
      </c>
      <c r="P30" s="84">
        <v>0</v>
      </c>
      <c r="Q30" s="84">
        <v>0</v>
      </c>
      <c r="R30" s="84">
        <v>0</v>
      </c>
      <c r="S30" s="84">
        <v>0</v>
      </c>
      <c r="T30" s="84">
        <v>0</v>
      </c>
      <c r="U30" s="84">
        <v>0</v>
      </c>
      <c r="V30" s="84">
        <v>0</v>
      </c>
      <c r="W30" s="97"/>
    </row>
    <row r="31" spans="1:23" ht="48" customHeight="1">
      <c r="A31" s="20" t="s">
        <v>121</v>
      </c>
      <c r="B31" s="30" t="s">
        <v>122</v>
      </c>
      <c r="C31" s="20" t="s">
        <v>143</v>
      </c>
      <c r="D31" s="20" t="s">
        <v>147</v>
      </c>
      <c r="E31" s="31" t="s">
        <v>166</v>
      </c>
      <c r="F31" s="29">
        <f>G31+H31+I31+J31+K31+L31+M31+N31+O31+Q31+P31</f>
        <v>2858.5</v>
      </c>
      <c r="G31" s="66">
        <v>0</v>
      </c>
      <c r="H31" s="66">
        <v>0</v>
      </c>
      <c r="I31" s="66">
        <v>0</v>
      </c>
      <c r="J31" s="66">
        <v>0</v>
      </c>
      <c r="K31" s="66">
        <v>0</v>
      </c>
      <c r="L31" s="66">
        <v>2858.5</v>
      </c>
      <c r="M31" s="66">
        <v>0</v>
      </c>
      <c r="N31" s="26">
        <v>0</v>
      </c>
      <c r="O31" s="87">
        <v>0</v>
      </c>
      <c r="P31" s="84"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84">
        <v>0</v>
      </c>
      <c r="W31" s="97"/>
    </row>
    <row r="32" spans="1:23" ht="32.25" customHeight="1">
      <c r="A32" s="20" t="s">
        <v>123</v>
      </c>
      <c r="B32" s="30" t="s">
        <v>167</v>
      </c>
      <c r="C32" s="20" t="s">
        <v>143</v>
      </c>
      <c r="D32" s="20" t="s">
        <v>147</v>
      </c>
      <c r="E32" s="31" t="s">
        <v>168</v>
      </c>
      <c r="F32" s="29">
        <f>G32+H32+I32+J32+K32+L32+M32+N32+O32+Q32+P32</f>
        <v>2880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2880</v>
      </c>
      <c r="M32" s="66">
        <v>0</v>
      </c>
      <c r="N32" s="26">
        <v>0</v>
      </c>
      <c r="O32" s="87">
        <v>0</v>
      </c>
      <c r="P32" s="84">
        <v>0</v>
      </c>
      <c r="Q32" s="84">
        <v>0</v>
      </c>
      <c r="R32" s="84">
        <v>0</v>
      </c>
      <c r="S32" s="84">
        <v>0</v>
      </c>
      <c r="T32" s="84">
        <v>0</v>
      </c>
      <c r="U32" s="84">
        <v>0</v>
      </c>
      <c r="V32" s="84">
        <v>0</v>
      </c>
      <c r="W32" s="97"/>
    </row>
    <row r="33" spans="1:26" ht="55.5" customHeight="1">
      <c r="A33" s="20" t="s">
        <v>208</v>
      </c>
      <c r="B33" s="30" t="s">
        <v>124</v>
      </c>
      <c r="C33" s="20" t="s">
        <v>143</v>
      </c>
      <c r="D33" s="20" t="s">
        <v>147</v>
      </c>
      <c r="E33" s="31" t="s">
        <v>169</v>
      </c>
      <c r="F33" s="29">
        <f>G33+H33+I33+J33+K33+L33+M33+N33+O33+Q33+P33</f>
        <v>210</v>
      </c>
      <c r="G33" s="66">
        <v>0</v>
      </c>
      <c r="H33" s="66">
        <v>0</v>
      </c>
      <c r="I33" s="66">
        <v>0</v>
      </c>
      <c r="J33" s="66">
        <v>0</v>
      </c>
      <c r="K33" s="66">
        <v>0</v>
      </c>
      <c r="L33" s="66">
        <v>210</v>
      </c>
      <c r="M33" s="66">
        <v>0</v>
      </c>
      <c r="N33" s="26">
        <v>0</v>
      </c>
      <c r="O33" s="87">
        <v>0</v>
      </c>
      <c r="P33" s="84">
        <v>0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97"/>
    </row>
    <row r="34" spans="1:26" ht="33.75" customHeight="1">
      <c r="A34" s="20" t="s">
        <v>252</v>
      </c>
      <c r="B34" s="32" t="s">
        <v>209</v>
      </c>
      <c r="C34" s="20" t="s">
        <v>143</v>
      </c>
      <c r="D34" s="20" t="s">
        <v>147</v>
      </c>
      <c r="E34" s="31" t="s">
        <v>210</v>
      </c>
      <c r="F34" s="26">
        <v>0</v>
      </c>
      <c r="G34" s="66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26">
        <v>0</v>
      </c>
      <c r="O34" s="87">
        <v>0</v>
      </c>
      <c r="P34" s="84">
        <v>0</v>
      </c>
      <c r="Q34" s="84">
        <v>0</v>
      </c>
      <c r="R34" s="84">
        <v>0</v>
      </c>
      <c r="S34" s="84">
        <v>0</v>
      </c>
      <c r="T34" s="84">
        <v>0</v>
      </c>
      <c r="U34" s="84">
        <v>0</v>
      </c>
      <c r="V34" s="84">
        <v>0</v>
      </c>
      <c r="W34" s="97"/>
    </row>
    <row r="35" spans="1:26" s="7" customFormat="1" ht="33.75" customHeight="1">
      <c r="A35" s="11" t="s">
        <v>170</v>
      </c>
      <c r="B35" s="19" t="s">
        <v>25</v>
      </c>
      <c r="C35" s="11" t="s">
        <v>143</v>
      </c>
      <c r="D35" s="11" t="s">
        <v>147</v>
      </c>
      <c r="E35" s="19" t="s">
        <v>267</v>
      </c>
      <c r="F35" s="10">
        <f>G35+H35+I35+J35+K35+L35+M35+N35+O35+P35+Q35</f>
        <v>14091.662</v>
      </c>
      <c r="G35" s="65">
        <f>G36+G37</f>
        <v>1600</v>
      </c>
      <c r="H35" s="65">
        <f t="shared" ref="H35:L35" si="12">H36+H37</f>
        <v>1100</v>
      </c>
      <c r="I35" s="65">
        <f t="shared" si="12"/>
        <v>1200</v>
      </c>
      <c r="J35" s="65">
        <f>J36+J37</f>
        <v>1200</v>
      </c>
      <c r="K35" s="48">
        <f>K36+K37+K38</f>
        <v>5728</v>
      </c>
      <c r="L35" s="65">
        <f t="shared" si="12"/>
        <v>463.66199999999998</v>
      </c>
      <c r="M35" s="65">
        <f>M36+M37</f>
        <v>600</v>
      </c>
      <c r="N35" s="28">
        <f>N36+N37</f>
        <v>600</v>
      </c>
      <c r="O35" s="88">
        <f>O36+O37+O39</f>
        <v>600</v>
      </c>
      <c r="P35" s="82">
        <f t="shared" ref="P35" si="13">P36+P37+P39</f>
        <v>600</v>
      </c>
      <c r="Q35" s="82">
        <f t="shared" ref="Q35:V35" si="14">Q36+Q37+Q39</f>
        <v>400</v>
      </c>
      <c r="R35" s="82">
        <f t="shared" si="14"/>
        <v>600</v>
      </c>
      <c r="S35" s="82">
        <f t="shared" si="14"/>
        <v>600</v>
      </c>
      <c r="T35" s="82">
        <f t="shared" si="14"/>
        <v>600</v>
      </c>
      <c r="U35" s="82">
        <f t="shared" si="14"/>
        <v>600</v>
      </c>
      <c r="V35" s="82">
        <f t="shared" si="14"/>
        <v>600</v>
      </c>
      <c r="W35" s="97"/>
    </row>
    <row r="36" spans="1:26" ht="27.75" customHeight="1">
      <c r="A36" s="110" t="s">
        <v>69</v>
      </c>
      <c r="B36" s="111" t="s">
        <v>171</v>
      </c>
      <c r="C36" s="18" t="s">
        <v>143</v>
      </c>
      <c r="D36" s="18" t="s">
        <v>147</v>
      </c>
      <c r="E36" s="31" t="s">
        <v>268</v>
      </c>
      <c r="F36" s="29">
        <f t="shared" si="1"/>
        <v>4500</v>
      </c>
      <c r="G36" s="66">
        <v>1500</v>
      </c>
      <c r="H36" s="66">
        <v>1000</v>
      </c>
      <c r="I36" s="66">
        <v>1000</v>
      </c>
      <c r="J36" s="66">
        <v>1000</v>
      </c>
      <c r="K36" s="49">
        <v>0</v>
      </c>
      <c r="L36" s="66">
        <v>0</v>
      </c>
      <c r="M36" s="66">
        <v>0</v>
      </c>
      <c r="N36" s="26">
        <v>0</v>
      </c>
      <c r="O36" s="87">
        <v>0</v>
      </c>
      <c r="P36" s="84">
        <v>0</v>
      </c>
      <c r="Q36" s="84">
        <v>0</v>
      </c>
      <c r="R36" s="84">
        <v>0</v>
      </c>
      <c r="S36" s="84">
        <v>0</v>
      </c>
      <c r="T36" s="84">
        <v>0</v>
      </c>
      <c r="U36" s="84">
        <v>0</v>
      </c>
      <c r="V36" s="84">
        <v>0</v>
      </c>
      <c r="W36" s="97"/>
    </row>
    <row r="37" spans="1:26" ht="28.5" customHeight="1">
      <c r="A37" s="110"/>
      <c r="B37" s="111"/>
      <c r="C37" s="20" t="s">
        <v>141</v>
      </c>
      <c r="D37" s="20" t="s">
        <v>147</v>
      </c>
      <c r="E37" s="31" t="s">
        <v>268</v>
      </c>
      <c r="F37" s="29">
        <f t="shared" si="1"/>
        <v>2875.3620000000001</v>
      </c>
      <c r="G37" s="66">
        <v>100</v>
      </c>
      <c r="H37" s="66">
        <v>100</v>
      </c>
      <c r="I37" s="66">
        <v>200</v>
      </c>
      <c r="J37" s="66">
        <v>200</v>
      </c>
      <c r="K37" s="49">
        <v>611.70000000000005</v>
      </c>
      <c r="L37" s="66">
        <v>463.66199999999998</v>
      </c>
      <c r="M37" s="66">
        <v>600</v>
      </c>
      <c r="N37" s="26">
        <v>600</v>
      </c>
      <c r="O37" s="87">
        <v>0</v>
      </c>
      <c r="P37" s="84">
        <v>0</v>
      </c>
      <c r="Q37" s="84">
        <v>0</v>
      </c>
      <c r="R37" s="84">
        <v>0</v>
      </c>
      <c r="S37" s="84">
        <v>0</v>
      </c>
      <c r="T37" s="84">
        <v>0</v>
      </c>
      <c r="U37" s="84">
        <v>0</v>
      </c>
      <c r="V37" s="84">
        <v>0</v>
      </c>
      <c r="W37" s="97"/>
    </row>
    <row r="38" spans="1:26" ht="30.75" customHeight="1">
      <c r="A38" s="20" t="s">
        <v>101</v>
      </c>
      <c r="B38" s="30" t="s">
        <v>102</v>
      </c>
      <c r="C38" s="20" t="s">
        <v>143</v>
      </c>
      <c r="D38" s="20" t="s">
        <v>147</v>
      </c>
      <c r="E38" s="31" t="s">
        <v>172</v>
      </c>
      <c r="F38" s="29">
        <f t="shared" si="1"/>
        <v>5116.3</v>
      </c>
      <c r="G38" s="66">
        <v>0</v>
      </c>
      <c r="H38" s="66">
        <v>0</v>
      </c>
      <c r="I38" s="66">
        <v>0</v>
      </c>
      <c r="J38" s="66">
        <v>0</v>
      </c>
      <c r="K38" s="49">
        <v>5116.3</v>
      </c>
      <c r="L38" s="66">
        <v>0</v>
      </c>
      <c r="M38" s="66">
        <v>0</v>
      </c>
      <c r="N38" s="26">
        <v>0</v>
      </c>
      <c r="O38" s="87">
        <v>0</v>
      </c>
      <c r="P38" s="84">
        <v>0</v>
      </c>
      <c r="Q38" s="84">
        <v>0</v>
      </c>
      <c r="R38" s="84">
        <v>0</v>
      </c>
      <c r="S38" s="84">
        <v>0</v>
      </c>
      <c r="T38" s="84">
        <v>0</v>
      </c>
      <c r="U38" s="84">
        <v>0</v>
      </c>
      <c r="V38" s="84">
        <v>0</v>
      </c>
      <c r="W38" s="80"/>
    </row>
    <row r="39" spans="1:26" ht="27.75" customHeight="1">
      <c r="A39" s="20" t="s">
        <v>300</v>
      </c>
      <c r="B39" s="30" t="s">
        <v>299</v>
      </c>
      <c r="C39" s="20" t="s">
        <v>143</v>
      </c>
      <c r="D39" s="20" t="s">
        <v>147</v>
      </c>
      <c r="E39" s="31" t="s">
        <v>268</v>
      </c>
      <c r="F39" s="2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29">
        <v>0</v>
      </c>
      <c r="O39" s="87">
        <f>'приложение 4'!M124</f>
        <v>600</v>
      </c>
      <c r="P39" s="84">
        <f>'приложение 4'!N124</f>
        <v>600</v>
      </c>
      <c r="Q39" s="84">
        <f>'приложение 4'!O124</f>
        <v>400</v>
      </c>
      <c r="R39" s="84">
        <f>'приложение 4'!P124</f>
        <v>600</v>
      </c>
      <c r="S39" s="84">
        <f>'приложение 4'!Q124</f>
        <v>600</v>
      </c>
      <c r="T39" s="84">
        <f>'приложение 4'!R124</f>
        <v>600</v>
      </c>
      <c r="U39" s="84">
        <f>'приложение 4'!S124</f>
        <v>600</v>
      </c>
      <c r="V39" s="84">
        <f>'приложение 4'!T124</f>
        <v>600</v>
      </c>
      <c r="W39" s="80"/>
    </row>
    <row r="40" spans="1:26" ht="21" customHeight="1">
      <c r="A40" s="11" t="s">
        <v>27</v>
      </c>
      <c r="B40" s="19" t="s">
        <v>173</v>
      </c>
      <c r="C40" s="11" t="s">
        <v>143</v>
      </c>
      <c r="D40" s="11" t="s">
        <v>147</v>
      </c>
      <c r="E40" s="19" t="s">
        <v>269</v>
      </c>
      <c r="F40" s="10">
        <f t="shared" si="1"/>
        <v>71632.37</v>
      </c>
      <c r="G40" s="65">
        <f>G41</f>
        <v>3635.34</v>
      </c>
      <c r="H40" s="65">
        <f t="shared" ref="H40:V40" si="15">H41</f>
        <v>4053.63</v>
      </c>
      <c r="I40" s="65">
        <f t="shared" si="15"/>
        <v>4501.1000000000004</v>
      </c>
      <c r="J40" s="65">
        <f t="shared" si="15"/>
        <v>5616.1</v>
      </c>
      <c r="K40" s="48">
        <f>K41+K47</f>
        <v>6871.3</v>
      </c>
      <c r="L40" s="65">
        <f t="shared" si="15"/>
        <v>5860.51</v>
      </c>
      <c r="M40" s="65">
        <f>M41+M47+M50+M46</f>
        <v>10545.05</v>
      </c>
      <c r="N40" s="28">
        <f>N41+N47</f>
        <v>8987.9</v>
      </c>
      <c r="O40" s="88">
        <f>O41+O47+O52</f>
        <v>8305.44</v>
      </c>
      <c r="P40" s="82">
        <f t="shared" si="15"/>
        <v>6881</v>
      </c>
      <c r="Q40" s="82">
        <f t="shared" si="15"/>
        <v>6375</v>
      </c>
      <c r="R40" s="82">
        <f t="shared" si="15"/>
        <v>10962.57</v>
      </c>
      <c r="S40" s="82">
        <f t="shared" si="15"/>
        <v>10962.57</v>
      </c>
      <c r="T40" s="82">
        <f t="shared" si="15"/>
        <v>10962.57</v>
      </c>
      <c r="U40" s="82">
        <f t="shared" si="15"/>
        <v>10962.57</v>
      </c>
      <c r="V40" s="82">
        <f t="shared" si="15"/>
        <v>10962.57</v>
      </c>
      <c r="W40" s="96" t="s">
        <v>174</v>
      </c>
    </row>
    <row r="41" spans="1:26" s="7" customFormat="1" ht="43.5" customHeight="1">
      <c r="A41" s="11" t="s">
        <v>29</v>
      </c>
      <c r="B41" s="19" t="s">
        <v>30</v>
      </c>
      <c r="C41" s="11" t="s">
        <v>143</v>
      </c>
      <c r="D41" s="11" t="s">
        <v>147</v>
      </c>
      <c r="E41" s="19" t="s">
        <v>270</v>
      </c>
      <c r="F41" s="10">
        <f>G41+H41+I41+J41+K41+L41+M41+N41+O41+P41+Q41</f>
        <v>68665.929999999993</v>
      </c>
      <c r="G41" s="65">
        <f t="shared" ref="G41:I41" si="16">G42+G44+G45</f>
        <v>3635.34</v>
      </c>
      <c r="H41" s="65">
        <f t="shared" si="16"/>
        <v>4053.63</v>
      </c>
      <c r="I41" s="65">
        <f t="shared" si="16"/>
        <v>4501.1000000000004</v>
      </c>
      <c r="J41" s="65">
        <f>J42+J44+J45</f>
        <v>5616.1</v>
      </c>
      <c r="K41" s="48">
        <f>K42+K44+K45+K43</f>
        <v>6424.2</v>
      </c>
      <c r="L41" s="48">
        <f t="shared" ref="L41:M41" si="17">L42+L44+L45+L43</f>
        <v>5860.51</v>
      </c>
      <c r="M41" s="48">
        <f t="shared" si="17"/>
        <v>9756.25</v>
      </c>
      <c r="N41" s="28">
        <f>N42+N44+N45+N43</f>
        <v>8346.9</v>
      </c>
      <c r="O41" s="88">
        <f>O42+O46</f>
        <v>7215.9</v>
      </c>
      <c r="P41" s="82">
        <f>P42+P46</f>
        <v>6881</v>
      </c>
      <c r="Q41" s="82">
        <f t="shared" ref="Q41:V41" si="18">Q42+Q46</f>
        <v>6375</v>
      </c>
      <c r="R41" s="82">
        <f t="shared" si="18"/>
        <v>10962.57</v>
      </c>
      <c r="S41" s="82">
        <f t="shared" si="18"/>
        <v>10962.57</v>
      </c>
      <c r="T41" s="82">
        <f t="shared" si="18"/>
        <v>10962.57</v>
      </c>
      <c r="U41" s="82">
        <f t="shared" si="18"/>
        <v>10962.57</v>
      </c>
      <c r="V41" s="82">
        <f t="shared" si="18"/>
        <v>10962.57</v>
      </c>
      <c r="W41" s="97"/>
    </row>
    <row r="42" spans="1:26" ht="30" customHeight="1">
      <c r="A42" s="20" t="s">
        <v>70</v>
      </c>
      <c r="B42" s="30" t="s">
        <v>12</v>
      </c>
      <c r="C42" s="20" t="s">
        <v>143</v>
      </c>
      <c r="D42" s="20" t="s">
        <v>147</v>
      </c>
      <c r="E42" s="31" t="s">
        <v>271</v>
      </c>
      <c r="F42" s="29">
        <f t="shared" si="1"/>
        <v>66726.430000000008</v>
      </c>
      <c r="G42" s="66">
        <v>3495.81</v>
      </c>
      <c r="H42" s="66">
        <v>3392.84</v>
      </c>
      <c r="I42" s="66">
        <v>4132.6000000000004</v>
      </c>
      <c r="J42" s="66">
        <v>5126.1000000000004</v>
      </c>
      <c r="K42" s="49">
        <v>6321.4</v>
      </c>
      <c r="L42" s="66">
        <v>5682.63</v>
      </c>
      <c r="M42" s="66">
        <v>9756.25</v>
      </c>
      <c r="N42" s="26">
        <v>8346.9</v>
      </c>
      <c r="O42" s="87">
        <f>'приложение 4'!M139</f>
        <v>7215.9</v>
      </c>
      <c r="P42" s="84">
        <v>6881</v>
      </c>
      <c r="Q42" s="84">
        <v>6375</v>
      </c>
      <c r="R42" s="84">
        <v>10962.57</v>
      </c>
      <c r="S42" s="84">
        <v>10962.57</v>
      </c>
      <c r="T42" s="84">
        <v>10962.57</v>
      </c>
      <c r="U42" s="84">
        <v>10962.57</v>
      </c>
      <c r="V42" s="84">
        <v>10962.57</v>
      </c>
      <c r="W42" s="97"/>
      <c r="Z42" s="35"/>
    </row>
    <row r="43" spans="1:26" ht="68.25" customHeight="1">
      <c r="A43" s="20" t="s">
        <v>71</v>
      </c>
      <c r="B43" s="30" t="s">
        <v>175</v>
      </c>
      <c r="C43" s="20" t="s">
        <v>143</v>
      </c>
      <c r="D43" s="20" t="s">
        <v>147</v>
      </c>
      <c r="E43" s="31" t="s">
        <v>176</v>
      </c>
      <c r="F43" s="29">
        <f t="shared" si="1"/>
        <v>280.68</v>
      </c>
      <c r="G43" s="66">
        <v>0</v>
      </c>
      <c r="H43" s="66">
        <v>0</v>
      </c>
      <c r="I43" s="66">
        <v>0</v>
      </c>
      <c r="J43" s="66">
        <v>0</v>
      </c>
      <c r="K43" s="49">
        <v>102.8</v>
      </c>
      <c r="L43" s="66">
        <v>177.88</v>
      </c>
      <c r="M43" s="66">
        <v>0</v>
      </c>
      <c r="N43" s="26">
        <v>0</v>
      </c>
      <c r="O43" s="87">
        <v>0</v>
      </c>
      <c r="P43" s="84">
        <v>0</v>
      </c>
      <c r="Q43" s="84">
        <v>0</v>
      </c>
      <c r="R43" s="84">
        <v>0</v>
      </c>
      <c r="S43" s="84">
        <v>0</v>
      </c>
      <c r="T43" s="84">
        <v>0</v>
      </c>
      <c r="U43" s="84">
        <v>0</v>
      </c>
      <c r="V43" s="84">
        <v>0</v>
      </c>
      <c r="W43" s="97"/>
    </row>
    <row r="44" spans="1:26" ht="44.25" customHeight="1">
      <c r="A44" s="20" t="s">
        <v>72</v>
      </c>
      <c r="B44" s="30" t="s">
        <v>31</v>
      </c>
      <c r="C44" s="18" t="s">
        <v>143</v>
      </c>
      <c r="D44" s="18" t="s">
        <v>147</v>
      </c>
      <c r="E44" s="31" t="s">
        <v>272</v>
      </c>
      <c r="F44" s="29">
        <f t="shared" si="1"/>
        <v>1290.32</v>
      </c>
      <c r="G44" s="66">
        <v>139.53</v>
      </c>
      <c r="H44" s="66">
        <v>660.79</v>
      </c>
      <c r="I44" s="66">
        <v>0</v>
      </c>
      <c r="J44" s="66">
        <f>490</f>
        <v>490</v>
      </c>
      <c r="K44" s="49">
        <v>0</v>
      </c>
      <c r="L44" s="66">
        <v>0</v>
      </c>
      <c r="M44" s="66">
        <v>0</v>
      </c>
      <c r="N44" s="26">
        <v>0</v>
      </c>
      <c r="O44" s="87">
        <v>0</v>
      </c>
      <c r="P44" s="84">
        <v>0</v>
      </c>
      <c r="Q44" s="84">
        <v>0</v>
      </c>
      <c r="R44" s="84">
        <v>0</v>
      </c>
      <c r="S44" s="84">
        <v>0</v>
      </c>
      <c r="T44" s="84">
        <v>0</v>
      </c>
      <c r="U44" s="84">
        <v>0</v>
      </c>
      <c r="V44" s="84">
        <v>0</v>
      </c>
      <c r="W44" s="97"/>
    </row>
    <row r="45" spans="1:26" ht="32.25" customHeight="1">
      <c r="A45" s="20" t="s">
        <v>96</v>
      </c>
      <c r="B45" s="30" t="s">
        <v>152</v>
      </c>
      <c r="C45" s="18" t="s">
        <v>143</v>
      </c>
      <c r="D45" s="18" t="s">
        <v>147</v>
      </c>
      <c r="E45" s="31" t="s">
        <v>273</v>
      </c>
      <c r="F45" s="29">
        <f t="shared" si="1"/>
        <v>368.5</v>
      </c>
      <c r="G45" s="66">
        <v>0</v>
      </c>
      <c r="H45" s="66">
        <v>0</v>
      </c>
      <c r="I45" s="66">
        <v>368.5</v>
      </c>
      <c r="J45" s="66">
        <v>0</v>
      </c>
      <c r="K45" s="49">
        <v>0</v>
      </c>
      <c r="L45" s="66">
        <v>0</v>
      </c>
      <c r="M45" s="66">
        <v>0</v>
      </c>
      <c r="N45" s="26">
        <v>0</v>
      </c>
      <c r="O45" s="87">
        <v>0</v>
      </c>
      <c r="P45" s="84">
        <v>0</v>
      </c>
      <c r="Q45" s="84">
        <v>0</v>
      </c>
      <c r="R45" s="84">
        <v>0</v>
      </c>
      <c r="S45" s="84">
        <v>0</v>
      </c>
      <c r="T45" s="84">
        <v>0</v>
      </c>
      <c r="U45" s="84">
        <v>0</v>
      </c>
      <c r="V45" s="84">
        <v>0</v>
      </c>
      <c r="W45" s="98"/>
    </row>
    <row r="46" spans="1:26" ht="42.75" customHeight="1">
      <c r="A46" s="20" t="s">
        <v>103</v>
      </c>
      <c r="B46" s="30" t="s">
        <v>240</v>
      </c>
      <c r="C46" s="18" t="s">
        <v>143</v>
      </c>
      <c r="D46" s="18" t="s">
        <v>147</v>
      </c>
      <c r="E46" s="31" t="s">
        <v>241</v>
      </c>
      <c r="F46" s="26">
        <v>0</v>
      </c>
      <c r="G46" s="66">
        <v>0</v>
      </c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788.8</v>
      </c>
      <c r="N46" s="26">
        <v>0</v>
      </c>
      <c r="O46" s="87">
        <v>0</v>
      </c>
      <c r="P46" s="84">
        <v>0</v>
      </c>
      <c r="Q46" s="84">
        <v>0</v>
      </c>
      <c r="R46" s="84">
        <v>0</v>
      </c>
      <c r="S46" s="84">
        <v>0</v>
      </c>
      <c r="T46" s="84">
        <v>0</v>
      </c>
      <c r="U46" s="84">
        <v>0</v>
      </c>
      <c r="V46" s="84">
        <v>0</v>
      </c>
      <c r="W46" s="80"/>
    </row>
    <row r="47" spans="1:26" s="7" customFormat="1" ht="42" customHeight="1">
      <c r="A47" s="11" t="s">
        <v>106</v>
      </c>
      <c r="B47" s="19" t="s">
        <v>108</v>
      </c>
      <c r="C47" s="12" t="s">
        <v>143</v>
      </c>
      <c r="D47" s="12" t="s">
        <v>147</v>
      </c>
      <c r="E47" s="19" t="s">
        <v>177</v>
      </c>
      <c r="F47" s="10">
        <f t="shared" si="1"/>
        <v>1969.1</v>
      </c>
      <c r="G47" s="65">
        <v>0</v>
      </c>
      <c r="H47" s="65">
        <v>0</v>
      </c>
      <c r="I47" s="65">
        <v>0</v>
      </c>
      <c r="J47" s="65">
        <v>0</v>
      </c>
      <c r="K47" s="48">
        <f>K48</f>
        <v>447.1</v>
      </c>
      <c r="L47" s="65">
        <v>0</v>
      </c>
      <c r="M47" s="65">
        <f>M48+M49</f>
        <v>0</v>
      </c>
      <c r="N47" s="28">
        <f>N48+N49</f>
        <v>641</v>
      </c>
      <c r="O47" s="88">
        <f>O48+O49</f>
        <v>881</v>
      </c>
      <c r="P47" s="82">
        <v>0</v>
      </c>
      <c r="Q47" s="82">
        <v>0</v>
      </c>
      <c r="R47" s="82">
        <v>0</v>
      </c>
      <c r="S47" s="82">
        <v>0</v>
      </c>
      <c r="T47" s="82">
        <v>0</v>
      </c>
      <c r="U47" s="82">
        <v>0</v>
      </c>
      <c r="V47" s="82">
        <v>0</v>
      </c>
      <c r="W47" s="80"/>
    </row>
    <row r="48" spans="1:26" ht="45.75" customHeight="1">
      <c r="A48" s="20" t="s">
        <v>107</v>
      </c>
      <c r="B48" s="30" t="s">
        <v>109</v>
      </c>
      <c r="C48" s="18" t="s">
        <v>143</v>
      </c>
      <c r="D48" s="18" t="s">
        <v>147</v>
      </c>
      <c r="E48" s="31" t="s">
        <v>178</v>
      </c>
      <c r="F48" s="29">
        <f t="shared" si="1"/>
        <v>447.1</v>
      </c>
      <c r="G48" s="66">
        <v>0</v>
      </c>
      <c r="H48" s="66">
        <v>0</v>
      </c>
      <c r="I48" s="66">
        <v>0</v>
      </c>
      <c r="J48" s="66">
        <v>0</v>
      </c>
      <c r="K48" s="49">
        <v>447.1</v>
      </c>
      <c r="L48" s="66">
        <v>0</v>
      </c>
      <c r="M48" s="66">
        <v>0</v>
      </c>
      <c r="N48" s="26">
        <v>0</v>
      </c>
      <c r="O48" s="87">
        <v>0</v>
      </c>
      <c r="P48" s="84">
        <v>0</v>
      </c>
      <c r="Q48" s="84">
        <v>0</v>
      </c>
      <c r="R48" s="84">
        <v>0</v>
      </c>
      <c r="S48" s="84">
        <v>0</v>
      </c>
      <c r="T48" s="84">
        <v>0</v>
      </c>
      <c r="U48" s="84">
        <v>0</v>
      </c>
      <c r="V48" s="84">
        <v>0</v>
      </c>
      <c r="W48" s="80"/>
    </row>
    <row r="49" spans="1:23" ht="45.75" customHeight="1">
      <c r="A49" s="20" t="s">
        <v>211</v>
      </c>
      <c r="B49" s="30" t="s">
        <v>104</v>
      </c>
      <c r="C49" s="18" t="s">
        <v>143</v>
      </c>
      <c r="D49" s="18" t="s">
        <v>147</v>
      </c>
      <c r="E49" s="31" t="s">
        <v>229</v>
      </c>
      <c r="F49" s="26">
        <v>0</v>
      </c>
      <c r="G49" s="66">
        <v>0</v>
      </c>
      <c r="H49" s="66">
        <v>0</v>
      </c>
      <c r="I49" s="66">
        <v>0</v>
      </c>
      <c r="J49" s="66">
        <v>0</v>
      </c>
      <c r="K49" s="66">
        <v>0</v>
      </c>
      <c r="L49" s="66">
        <v>0</v>
      </c>
      <c r="M49" s="66">
        <v>0</v>
      </c>
      <c r="N49" s="26">
        <v>641</v>
      </c>
      <c r="O49" s="87">
        <v>881</v>
      </c>
      <c r="P49" s="84">
        <v>0</v>
      </c>
      <c r="Q49" s="84">
        <v>0</v>
      </c>
      <c r="R49" s="84">
        <v>0</v>
      </c>
      <c r="S49" s="84">
        <v>0</v>
      </c>
      <c r="T49" s="84">
        <v>0</v>
      </c>
      <c r="U49" s="84">
        <v>0</v>
      </c>
      <c r="V49" s="84">
        <v>0</v>
      </c>
      <c r="W49" s="80"/>
    </row>
    <row r="50" spans="1:23" s="7" customFormat="1" ht="31.5" customHeight="1">
      <c r="A50" s="11" t="s">
        <v>230</v>
      </c>
      <c r="B50" s="19" t="s">
        <v>231</v>
      </c>
      <c r="C50" s="12" t="s">
        <v>143</v>
      </c>
      <c r="D50" s="12" t="s">
        <v>147</v>
      </c>
      <c r="E50" s="19" t="s">
        <v>212</v>
      </c>
      <c r="F50" s="28">
        <v>0</v>
      </c>
      <c r="G50" s="65">
        <v>0</v>
      </c>
      <c r="H50" s="65">
        <v>0</v>
      </c>
      <c r="I50" s="65">
        <v>0</v>
      </c>
      <c r="J50" s="65">
        <v>0</v>
      </c>
      <c r="K50" s="65">
        <v>0</v>
      </c>
      <c r="L50" s="65">
        <v>0</v>
      </c>
      <c r="M50" s="65">
        <v>0</v>
      </c>
      <c r="N50" s="28">
        <v>0</v>
      </c>
      <c r="O50" s="88">
        <v>0</v>
      </c>
      <c r="P50" s="82">
        <v>0</v>
      </c>
      <c r="Q50" s="82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0"/>
    </row>
    <row r="51" spans="1:23" ht="29.25" customHeight="1">
      <c r="A51" s="20" t="s">
        <v>232</v>
      </c>
      <c r="B51" s="30" t="s">
        <v>213</v>
      </c>
      <c r="C51" s="18" t="s">
        <v>143</v>
      </c>
      <c r="D51" s="18" t="s">
        <v>147</v>
      </c>
      <c r="E51" s="31" t="s">
        <v>233</v>
      </c>
      <c r="F51" s="26">
        <v>0</v>
      </c>
      <c r="G51" s="66">
        <v>0</v>
      </c>
      <c r="H51" s="66">
        <v>0</v>
      </c>
      <c r="I51" s="66">
        <v>0</v>
      </c>
      <c r="J51" s="66">
        <v>0</v>
      </c>
      <c r="K51" s="66">
        <v>0</v>
      </c>
      <c r="L51" s="66">
        <v>0</v>
      </c>
      <c r="M51" s="66">
        <v>0</v>
      </c>
      <c r="N51" s="26">
        <v>0</v>
      </c>
      <c r="O51" s="87">
        <v>0</v>
      </c>
      <c r="P51" s="84">
        <v>0</v>
      </c>
      <c r="Q51" s="84">
        <v>0</v>
      </c>
      <c r="R51" s="84">
        <v>0</v>
      </c>
      <c r="S51" s="84">
        <v>0</v>
      </c>
      <c r="T51" s="84">
        <v>0</v>
      </c>
      <c r="U51" s="84">
        <v>0</v>
      </c>
      <c r="V51" s="84">
        <v>0</v>
      </c>
      <c r="W51" s="80"/>
    </row>
    <row r="52" spans="1:23" s="7" customFormat="1" ht="29.25" customHeight="1">
      <c r="A52" s="11" t="s">
        <v>287</v>
      </c>
      <c r="B52" s="19" t="s">
        <v>288</v>
      </c>
      <c r="C52" s="12" t="s">
        <v>143</v>
      </c>
      <c r="D52" s="12" t="s">
        <v>147</v>
      </c>
      <c r="E52" s="19" t="s">
        <v>291</v>
      </c>
      <c r="F52" s="28">
        <f>F53</f>
        <v>0</v>
      </c>
      <c r="G52" s="65">
        <f t="shared" ref="G52:V52" si="19">G53</f>
        <v>0</v>
      </c>
      <c r="H52" s="65">
        <f t="shared" si="19"/>
        <v>0</v>
      </c>
      <c r="I52" s="65">
        <f t="shared" si="19"/>
        <v>0</v>
      </c>
      <c r="J52" s="65">
        <f t="shared" si="19"/>
        <v>0</v>
      </c>
      <c r="K52" s="65">
        <f t="shared" si="19"/>
        <v>0</v>
      </c>
      <c r="L52" s="65">
        <f t="shared" si="19"/>
        <v>0</v>
      </c>
      <c r="M52" s="65">
        <f t="shared" si="19"/>
        <v>0</v>
      </c>
      <c r="N52" s="28">
        <f t="shared" si="19"/>
        <v>0</v>
      </c>
      <c r="O52" s="88">
        <f t="shared" si="19"/>
        <v>208.54</v>
      </c>
      <c r="P52" s="82">
        <f t="shared" si="19"/>
        <v>0</v>
      </c>
      <c r="Q52" s="82">
        <f t="shared" si="19"/>
        <v>0</v>
      </c>
      <c r="R52" s="82">
        <f t="shared" si="19"/>
        <v>0</v>
      </c>
      <c r="S52" s="82">
        <f t="shared" si="19"/>
        <v>0</v>
      </c>
      <c r="T52" s="82">
        <f t="shared" si="19"/>
        <v>0</v>
      </c>
      <c r="U52" s="82">
        <f t="shared" si="19"/>
        <v>0</v>
      </c>
      <c r="V52" s="82">
        <f t="shared" si="19"/>
        <v>0</v>
      </c>
      <c r="W52" s="80"/>
    </row>
    <row r="53" spans="1:23" ht="29.25" customHeight="1">
      <c r="A53" s="20" t="s">
        <v>289</v>
      </c>
      <c r="B53" s="30" t="s">
        <v>290</v>
      </c>
      <c r="C53" s="12" t="s">
        <v>143</v>
      </c>
      <c r="D53" s="12" t="s">
        <v>147</v>
      </c>
      <c r="E53" s="19" t="s">
        <v>292</v>
      </c>
      <c r="F53" s="26">
        <v>0</v>
      </c>
      <c r="G53" s="66">
        <v>0</v>
      </c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26">
        <v>0</v>
      </c>
      <c r="O53" s="87">
        <f>'приложение 4'!M194</f>
        <v>208.54</v>
      </c>
      <c r="P53" s="84">
        <v>0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0</v>
      </c>
      <c r="W53" s="80"/>
    </row>
    <row r="54" spans="1:23" s="7" customFormat="1" ht="22.5" customHeight="1">
      <c r="A54" s="11" t="s">
        <v>32</v>
      </c>
      <c r="B54" s="19" t="s">
        <v>33</v>
      </c>
      <c r="C54" s="11" t="s">
        <v>143</v>
      </c>
      <c r="D54" s="11" t="s">
        <v>147</v>
      </c>
      <c r="E54" s="19" t="s">
        <v>274</v>
      </c>
      <c r="F54" s="10">
        <f>G54+H54+I54+J54+K54+L54+M54+N54+O54+P54+Q54</f>
        <v>312289.58</v>
      </c>
      <c r="G54" s="65">
        <f>G55</f>
        <v>13962.66</v>
      </c>
      <c r="H54" s="65">
        <f t="shared" ref="H54:V54" si="20">H55</f>
        <v>14295.16</v>
      </c>
      <c r="I54" s="65">
        <f t="shared" si="20"/>
        <v>16769.5</v>
      </c>
      <c r="J54" s="65">
        <f t="shared" si="20"/>
        <v>19505.7</v>
      </c>
      <c r="K54" s="48">
        <f t="shared" si="20"/>
        <v>21715.17</v>
      </c>
      <c r="L54" s="65">
        <f t="shared" si="20"/>
        <v>21572.69</v>
      </c>
      <c r="M54" s="65">
        <f>M55+M75</f>
        <v>55774.78</v>
      </c>
      <c r="N54" s="28">
        <f>N55+N75</f>
        <v>59692.800000000003</v>
      </c>
      <c r="O54" s="88">
        <f>O55+O74</f>
        <v>41466.120000000003</v>
      </c>
      <c r="P54" s="82">
        <f t="shared" si="20"/>
        <v>24935</v>
      </c>
      <c r="Q54" s="82">
        <f t="shared" si="20"/>
        <v>22600</v>
      </c>
      <c r="R54" s="82">
        <f t="shared" si="20"/>
        <v>33354.25</v>
      </c>
      <c r="S54" s="82">
        <f t="shared" si="20"/>
        <v>33354.25</v>
      </c>
      <c r="T54" s="82">
        <f t="shared" si="20"/>
        <v>33354.25</v>
      </c>
      <c r="U54" s="82">
        <f t="shared" si="20"/>
        <v>33354.25</v>
      </c>
      <c r="V54" s="82">
        <f t="shared" si="20"/>
        <v>33354.25</v>
      </c>
      <c r="W54" s="96" t="s">
        <v>89</v>
      </c>
    </row>
    <row r="55" spans="1:23" s="7" customFormat="1" ht="39" customHeight="1">
      <c r="A55" s="11" t="s">
        <v>34</v>
      </c>
      <c r="B55" s="19" t="s">
        <v>179</v>
      </c>
      <c r="C55" s="11" t="s">
        <v>143</v>
      </c>
      <c r="D55" s="11" t="s">
        <v>147</v>
      </c>
      <c r="E55" s="19" t="s">
        <v>275</v>
      </c>
      <c r="F55" s="10">
        <f>G55+H55+I55+J55+K55+L55+M55+N55+O55+P55+Q55</f>
        <v>312289.58</v>
      </c>
      <c r="G55" s="65">
        <f>G56+G60+G61+G62+G63+G64+G66+G67</f>
        <v>13962.66</v>
      </c>
      <c r="H55" s="65">
        <f t="shared" ref="H55:I55" si="21">H56+H60+H61+H62+H63+H64+H66+H67</f>
        <v>14295.16</v>
      </c>
      <c r="I55" s="65">
        <f t="shared" si="21"/>
        <v>16769.5</v>
      </c>
      <c r="J55" s="65">
        <f>J56+J60+J61+J62+J63+J64+J66+J67</f>
        <v>19505.7</v>
      </c>
      <c r="K55" s="48">
        <f>K56+K60+K61+K62+K63+K64+K66+K67+K57+K68</f>
        <v>21715.17</v>
      </c>
      <c r="L55" s="65">
        <f>L56+L57+L58+L60+L61+L62+L63+L64+L66+L67+L68+L69+L70</f>
        <v>21572.69</v>
      </c>
      <c r="M55" s="65">
        <f>M56+M57+M58+M59+M60+M61+M62+M63+M64+M66+M67+M68+M69+M70+M71+M72+M73</f>
        <v>55774.78</v>
      </c>
      <c r="N55" s="28">
        <f>N56+N57+N58+N59+N60+N61+N62+N63+N64+N66+N67+N68+N69+N70+N71+N72+N73</f>
        <v>59692.800000000003</v>
      </c>
      <c r="O55" s="88">
        <f>O56+O60+O61+O62+O63+O64+O66+O67+O57+O71</f>
        <v>41466.120000000003</v>
      </c>
      <c r="P55" s="82">
        <f>P56+P60+P61+P62+P63+P64+P66+P67+P57+P58+P59+P68+P69+P70+P71+P72+P73+P75</f>
        <v>24935</v>
      </c>
      <c r="Q55" s="82">
        <f t="shared" ref="Q55:V55" si="22">Q56+Q60+Q61+Q62+Q63+Q64+Q66+Q67+Q57+Q58+Q59+Q68+Q69+Q70+Q71+Q72+Q73+Q75</f>
        <v>22600</v>
      </c>
      <c r="R55" s="82">
        <f t="shared" si="22"/>
        <v>33354.25</v>
      </c>
      <c r="S55" s="82">
        <f t="shared" si="22"/>
        <v>33354.25</v>
      </c>
      <c r="T55" s="82">
        <f t="shared" si="22"/>
        <v>33354.25</v>
      </c>
      <c r="U55" s="82">
        <f t="shared" si="22"/>
        <v>33354.25</v>
      </c>
      <c r="V55" s="82">
        <f t="shared" si="22"/>
        <v>33354.25</v>
      </c>
      <c r="W55" s="97"/>
    </row>
    <row r="56" spans="1:23" ht="27.75" customHeight="1">
      <c r="A56" s="20" t="s">
        <v>73</v>
      </c>
      <c r="B56" s="30" t="s">
        <v>12</v>
      </c>
      <c r="C56" s="20" t="s">
        <v>143</v>
      </c>
      <c r="D56" s="20" t="s">
        <v>147</v>
      </c>
      <c r="E56" s="31" t="s">
        <v>276</v>
      </c>
      <c r="F56" s="29">
        <f t="shared" si="1"/>
        <v>205823.28999999998</v>
      </c>
      <c r="G56" s="66">
        <v>13229.79</v>
      </c>
      <c r="H56" s="66">
        <v>12015.34</v>
      </c>
      <c r="I56" s="66">
        <v>14471.4</v>
      </c>
      <c r="J56" s="66">
        <v>17667.7</v>
      </c>
      <c r="K56" s="49">
        <f>10020.4</f>
        <v>10020.4</v>
      </c>
      <c r="L56" s="66">
        <v>12937.9</v>
      </c>
      <c r="M56" s="66">
        <v>25179.54</v>
      </c>
      <c r="N56" s="26">
        <v>26900.7</v>
      </c>
      <c r="O56" s="87">
        <f>'приложение 4'!M209</f>
        <v>25865.52</v>
      </c>
      <c r="P56" s="84">
        <v>24935</v>
      </c>
      <c r="Q56" s="84">
        <v>22600</v>
      </c>
      <c r="R56" s="84">
        <v>33354.25</v>
      </c>
      <c r="S56" s="84">
        <v>33354.25</v>
      </c>
      <c r="T56" s="84">
        <v>33354.25</v>
      </c>
      <c r="U56" s="84">
        <v>33354.25</v>
      </c>
      <c r="V56" s="84">
        <v>33354.25</v>
      </c>
      <c r="W56" s="97"/>
    </row>
    <row r="57" spans="1:23" ht="68.25" customHeight="1">
      <c r="A57" s="20" t="s">
        <v>74</v>
      </c>
      <c r="B57" s="30" t="s">
        <v>234</v>
      </c>
      <c r="C57" s="20" t="s">
        <v>143</v>
      </c>
      <c r="D57" s="20" t="s">
        <v>147</v>
      </c>
      <c r="E57" s="31" t="s">
        <v>180</v>
      </c>
      <c r="F57" s="29">
        <f t="shared" si="1"/>
        <v>1035.8</v>
      </c>
      <c r="G57" s="66">
        <v>0</v>
      </c>
      <c r="H57" s="66">
        <v>0</v>
      </c>
      <c r="I57" s="66">
        <v>0</v>
      </c>
      <c r="J57" s="66">
        <v>0</v>
      </c>
      <c r="K57" s="49">
        <v>411.2</v>
      </c>
      <c r="L57" s="66">
        <v>624.6</v>
      </c>
      <c r="M57" s="66">
        <v>0</v>
      </c>
      <c r="N57" s="26">
        <v>0</v>
      </c>
      <c r="O57" s="87">
        <v>0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84">
        <v>0</v>
      </c>
      <c r="V57" s="84">
        <v>0</v>
      </c>
      <c r="W57" s="97"/>
    </row>
    <row r="58" spans="1:23" ht="40.5" customHeight="1">
      <c r="A58" s="20" t="s">
        <v>75</v>
      </c>
      <c r="B58" s="30" t="s">
        <v>133</v>
      </c>
      <c r="C58" s="20" t="s">
        <v>143</v>
      </c>
      <c r="D58" s="20" t="s">
        <v>147</v>
      </c>
      <c r="E58" s="31" t="s">
        <v>181</v>
      </c>
      <c r="F58" s="29">
        <v>0</v>
      </c>
      <c r="G58" s="66">
        <v>0</v>
      </c>
      <c r="H58" s="66">
        <v>0</v>
      </c>
      <c r="I58" s="66">
        <v>0</v>
      </c>
      <c r="J58" s="66">
        <v>0</v>
      </c>
      <c r="K58" s="49">
        <v>0</v>
      </c>
      <c r="L58" s="66">
        <v>0</v>
      </c>
      <c r="M58" s="66">
        <v>476.57</v>
      </c>
      <c r="N58" s="26">
        <v>0</v>
      </c>
      <c r="O58" s="87">
        <v>0</v>
      </c>
      <c r="P58" s="84">
        <v>0</v>
      </c>
      <c r="Q58" s="84">
        <v>0</v>
      </c>
      <c r="R58" s="84">
        <v>0</v>
      </c>
      <c r="S58" s="84">
        <v>0</v>
      </c>
      <c r="T58" s="84">
        <v>0</v>
      </c>
      <c r="U58" s="84">
        <v>0</v>
      </c>
      <c r="V58" s="84">
        <v>0</v>
      </c>
      <c r="W58" s="97"/>
    </row>
    <row r="59" spans="1:23" ht="22.5" customHeight="1">
      <c r="A59" s="20" t="s">
        <v>76</v>
      </c>
      <c r="B59" s="30" t="s">
        <v>215</v>
      </c>
      <c r="C59" s="20" t="s">
        <v>143</v>
      </c>
      <c r="D59" s="20" t="s">
        <v>147</v>
      </c>
      <c r="E59" s="31" t="s">
        <v>216</v>
      </c>
      <c r="F59" s="26">
        <v>0</v>
      </c>
      <c r="G59" s="66">
        <v>0</v>
      </c>
      <c r="H59" s="66">
        <v>0</v>
      </c>
      <c r="I59" s="66">
        <v>0</v>
      </c>
      <c r="J59" s="66">
        <v>0</v>
      </c>
      <c r="K59" s="66">
        <v>0</v>
      </c>
      <c r="L59" s="66">
        <v>0</v>
      </c>
      <c r="M59" s="66">
        <v>0</v>
      </c>
      <c r="N59" s="26">
        <v>0</v>
      </c>
      <c r="O59" s="87">
        <v>0</v>
      </c>
      <c r="P59" s="84">
        <v>0</v>
      </c>
      <c r="Q59" s="84">
        <v>0</v>
      </c>
      <c r="R59" s="84">
        <v>0</v>
      </c>
      <c r="S59" s="84">
        <v>0</v>
      </c>
      <c r="T59" s="84">
        <v>0</v>
      </c>
      <c r="U59" s="84">
        <v>0</v>
      </c>
      <c r="V59" s="84">
        <v>0</v>
      </c>
      <c r="W59" s="97"/>
    </row>
    <row r="60" spans="1:23" ht="39" customHeight="1">
      <c r="A60" s="20" t="s">
        <v>77</v>
      </c>
      <c r="B60" s="30" t="s">
        <v>38</v>
      </c>
      <c r="C60" s="20" t="s">
        <v>143</v>
      </c>
      <c r="D60" s="20" t="s">
        <v>147</v>
      </c>
      <c r="E60" s="31" t="s">
        <v>182</v>
      </c>
      <c r="F60" s="29">
        <f t="shared" si="1"/>
        <v>30</v>
      </c>
      <c r="G60" s="66">
        <v>30</v>
      </c>
      <c r="H60" s="66">
        <v>0</v>
      </c>
      <c r="I60" s="66">
        <v>0</v>
      </c>
      <c r="J60" s="66">
        <v>0</v>
      </c>
      <c r="K60" s="49">
        <v>0</v>
      </c>
      <c r="L60" s="66">
        <v>0</v>
      </c>
      <c r="M60" s="66">
        <v>0</v>
      </c>
      <c r="N60" s="26">
        <v>0</v>
      </c>
      <c r="O60" s="87">
        <v>0</v>
      </c>
      <c r="P60" s="84">
        <v>0</v>
      </c>
      <c r="Q60" s="84">
        <v>0</v>
      </c>
      <c r="R60" s="84">
        <v>0</v>
      </c>
      <c r="S60" s="84">
        <v>0</v>
      </c>
      <c r="T60" s="84">
        <v>0</v>
      </c>
      <c r="U60" s="84">
        <v>0</v>
      </c>
      <c r="V60" s="84">
        <v>0</v>
      </c>
      <c r="W60" s="97"/>
    </row>
    <row r="61" spans="1:23" ht="39.75" customHeight="1">
      <c r="A61" s="20" t="s">
        <v>78</v>
      </c>
      <c r="B61" s="30" t="s">
        <v>13</v>
      </c>
      <c r="C61" s="20" t="s">
        <v>143</v>
      </c>
      <c r="D61" s="20" t="s">
        <v>147</v>
      </c>
      <c r="E61" s="31" t="s">
        <v>183</v>
      </c>
      <c r="F61" s="29">
        <f t="shared" si="1"/>
        <v>41.32</v>
      </c>
      <c r="G61" s="66">
        <v>41.32</v>
      </c>
      <c r="H61" s="66">
        <v>0</v>
      </c>
      <c r="I61" s="66">
        <v>0</v>
      </c>
      <c r="J61" s="66">
        <v>0</v>
      </c>
      <c r="K61" s="49">
        <v>0</v>
      </c>
      <c r="L61" s="66">
        <v>0</v>
      </c>
      <c r="M61" s="66">
        <v>0</v>
      </c>
      <c r="N61" s="26">
        <v>0</v>
      </c>
      <c r="O61" s="87">
        <v>0</v>
      </c>
      <c r="P61" s="84">
        <v>0</v>
      </c>
      <c r="Q61" s="84">
        <v>0</v>
      </c>
      <c r="R61" s="84">
        <v>0</v>
      </c>
      <c r="S61" s="84">
        <v>0</v>
      </c>
      <c r="T61" s="84">
        <v>0</v>
      </c>
      <c r="U61" s="84">
        <v>0</v>
      </c>
      <c r="V61" s="84">
        <v>0</v>
      </c>
      <c r="W61" s="97"/>
    </row>
    <row r="62" spans="1:23" ht="18" customHeight="1">
      <c r="A62" s="20" t="s">
        <v>79</v>
      </c>
      <c r="B62" s="30" t="s">
        <v>39</v>
      </c>
      <c r="C62" s="20" t="s">
        <v>143</v>
      </c>
      <c r="D62" s="20" t="s">
        <v>147</v>
      </c>
      <c r="E62" s="31" t="s">
        <v>184</v>
      </c>
      <c r="F62" s="29">
        <f t="shared" si="1"/>
        <v>100</v>
      </c>
      <c r="G62" s="66">
        <v>100</v>
      </c>
      <c r="H62" s="66">
        <v>0</v>
      </c>
      <c r="I62" s="66">
        <v>0</v>
      </c>
      <c r="J62" s="66">
        <v>0</v>
      </c>
      <c r="K62" s="49">
        <v>0</v>
      </c>
      <c r="L62" s="66">
        <v>0</v>
      </c>
      <c r="M62" s="66">
        <v>0</v>
      </c>
      <c r="N62" s="26">
        <v>0</v>
      </c>
      <c r="O62" s="87">
        <v>0</v>
      </c>
      <c r="P62" s="84">
        <v>0</v>
      </c>
      <c r="Q62" s="84">
        <v>0</v>
      </c>
      <c r="R62" s="84">
        <v>0</v>
      </c>
      <c r="S62" s="84">
        <v>0</v>
      </c>
      <c r="T62" s="84">
        <v>0</v>
      </c>
      <c r="U62" s="84">
        <v>0</v>
      </c>
      <c r="V62" s="84">
        <v>0</v>
      </c>
      <c r="W62" s="97"/>
    </row>
    <row r="63" spans="1:23" ht="37.5" customHeight="1">
      <c r="A63" s="20" t="s">
        <v>80</v>
      </c>
      <c r="B63" s="30" t="s">
        <v>40</v>
      </c>
      <c r="C63" s="20" t="s">
        <v>143</v>
      </c>
      <c r="D63" s="20" t="s">
        <v>147</v>
      </c>
      <c r="E63" s="31" t="s">
        <v>185</v>
      </c>
      <c r="F63" s="29">
        <f t="shared" si="1"/>
        <v>0</v>
      </c>
      <c r="G63" s="66">
        <v>0</v>
      </c>
      <c r="H63" s="66">
        <v>0</v>
      </c>
      <c r="I63" s="66">
        <v>0</v>
      </c>
      <c r="J63" s="66">
        <v>0</v>
      </c>
      <c r="K63" s="49">
        <v>0</v>
      </c>
      <c r="L63" s="66">
        <v>0</v>
      </c>
      <c r="M63" s="66">
        <v>0</v>
      </c>
      <c r="N63" s="26">
        <v>0</v>
      </c>
      <c r="O63" s="87">
        <v>0</v>
      </c>
      <c r="P63" s="84">
        <v>0</v>
      </c>
      <c r="Q63" s="84">
        <v>0</v>
      </c>
      <c r="R63" s="84">
        <v>0</v>
      </c>
      <c r="S63" s="84">
        <v>0</v>
      </c>
      <c r="T63" s="84">
        <v>0</v>
      </c>
      <c r="U63" s="84">
        <v>0</v>
      </c>
      <c r="V63" s="84">
        <v>0</v>
      </c>
      <c r="W63" s="97"/>
    </row>
    <row r="64" spans="1:23" ht="25.5" customHeight="1">
      <c r="A64" s="117" t="s">
        <v>81</v>
      </c>
      <c r="B64" s="121" t="s">
        <v>41</v>
      </c>
      <c r="C64" s="117" t="s">
        <v>143</v>
      </c>
      <c r="D64" s="117" t="s">
        <v>147</v>
      </c>
      <c r="E64" s="31" t="s">
        <v>186</v>
      </c>
      <c r="F64" s="122">
        <f t="shared" si="1"/>
        <v>4679.37</v>
      </c>
      <c r="G64" s="114">
        <v>561.54999999999995</v>
      </c>
      <c r="H64" s="114">
        <v>2279.8200000000002</v>
      </c>
      <c r="I64" s="114">
        <v>0</v>
      </c>
      <c r="J64" s="114">
        <v>1838</v>
      </c>
      <c r="K64" s="115">
        <v>0</v>
      </c>
      <c r="L64" s="114">
        <v>0</v>
      </c>
      <c r="M64" s="114">
        <v>0</v>
      </c>
      <c r="N64" s="116">
        <v>0</v>
      </c>
      <c r="O64" s="114">
        <v>0</v>
      </c>
      <c r="P64" s="114">
        <v>0</v>
      </c>
      <c r="Q64" s="114">
        <v>0</v>
      </c>
      <c r="R64" s="114">
        <v>0</v>
      </c>
      <c r="S64" s="114">
        <v>0</v>
      </c>
      <c r="T64" s="114">
        <v>0</v>
      </c>
      <c r="U64" s="114">
        <v>0</v>
      </c>
      <c r="V64" s="114">
        <v>0</v>
      </c>
      <c r="W64" s="97"/>
    </row>
    <row r="65" spans="1:23" ht="25.5" customHeight="1">
      <c r="A65" s="118"/>
      <c r="B65" s="121"/>
      <c r="C65" s="118"/>
      <c r="D65" s="118"/>
      <c r="E65" s="31" t="s">
        <v>277</v>
      </c>
      <c r="F65" s="122"/>
      <c r="G65" s="114"/>
      <c r="H65" s="114"/>
      <c r="I65" s="114"/>
      <c r="J65" s="114"/>
      <c r="K65" s="115"/>
      <c r="L65" s="114"/>
      <c r="M65" s="114"/>
      <c r="N65" s="116"/>
      <c r="O65" s="114"/>
      <c r="P65" s="114"/>
      <c r="Q65" s="114"/>
      <c r="R65" s="114"/>
      <c r="S65" s="114"/>
      <c r="T65" s="114"/>
      <c r="U65" s="114"/>
      <c r="V65" s="114"/>
      <c r="W65" s="97"/>
    </row>
    <row r="66" spans="1:23" ht="36.75" customHeight="1">
      <c r="A66" s="20" t="s">
        <v>128</v>
      </c>
      <c r="B66" s="30" t="s">
        <v>152</v>
      </c>
      <c r="C66" s="20" t="s">
        <v>143</v>
      </c>
      <c r="D66" s="20" t="s">
        <v>147</v>
      </c>
      <c r="E66" s="31" t="s">
        <v>214</v>
      </c>
      <c r="F66" s="29">
        <f t="shared" ref="F66:F94" si="23">G66+H66+I66+J66+K66+L66+M66+N66+O66+P66+Q66</f>
        <v>1998.1</v>
      </c>
      <c r="G66" s="66">
        <v>0</v>
      </c>
      <c r="H66" s="66">
        <v>0</v>
      </c>
      <c r="I66" s="66">
        <v>1998.1</v>
      </c>
      <c r="J66" s="66">
        <v>0</v>
      </c>
      <c r="K66" s="49">
        <v>0</v>
      </c>
      <c r="L66" s="66">
        <v>0</v>
      </c>
      <c r="M66" s="66">
        <v>0</v>
      </c>
      <c r="N66" s="26">
        <v>0</v>
      </c>
      <c r="O66" s="87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84">
        <v>0</v>
      </c>
      <c r="V66" s="84">
        <v>0</v>
      </c>
      <c r="W66" s="97"/>
    </row>
    <row r="67" spans="1:23" ht="39" customHeight="1">
      <c r="A67" s="20" t="s">
        <v>129</v>
      </c>
      <c r="B67" s="30" t="s">
        <v>42</v>
      </c>
      <c r="C67" s="20" t="s">
        <v>143</v>
      </c>
      <c r="D67" s="20" t="s">
        <v>147</v>
      </c>
      <c r="E67" s="31" t="s">
        <v>187</v>
      </c>
      <c r="F67" s="29">
        <f t="shared" si="23"/>
        <v>300</v>
      </c>
      <c r="G67" s="66">
        <v>0</v>
      </c>
      <c r="H67" s="66">
        <v>0</v>
      </c>
      <c r="I67" s="66">
        <v>300</v>
      </c>
      <c r="J67" s="66">
        <v>0</v>
      </c>
      <c r="K67" s="49">
        <v>0</v>
      </c>
      <c r="L67" s="66">
        <v>0</v>
      </c>
      <c r="M67" s="66">
        <v>0</v>
      </c>
      <c r="N67" s="26">
        <v>0</v>
      </c>
      <c r="O67" s="87">
        <v>0</v>
      </c>
      <c r="P67" s="84">
        <v>0</v>
      </c>
      <c r="Q67" s="84">
        <v>0</v>
      </c>
      <c r="R67" s="84">
        <v>0</v>
      </c>
      <c r="S67" s="84">
        <v>0</v>
      </c>
      <c r="T67" s="84">
        <v>0</v>
      </c>
      <c r="U67" s="84">
        <v>0</v>
      </c>
      <c r="V67" s="84">
        <v>0</v>
      </c>
      <c r="W67" s="98"/>
    </row>
    <row r="68" spans="1:23" ht="31.5" customHeight="1">
      <c r="A68" s="20" t="s">
        <v>130</v>
      </c>
      <c r="B68" s="30" t="s">
        <v>100</v>
      </c>
      <c r="C68" s="20" t="s">
        <v>143</v>
      </c>
      <c r="D68" s="20" t="s">
        <v>147</v>
      </c>
      <c r="E68" s="31" t="s">
        <v>188</v>
      </c>
      <c r="F68" s="29">
        <f t="shared" si="23"/>
        <v>49259.759999999995</v>
      </c>
      <c r="G68" s="66">
        <v>0</v>
      </c>
      <c r="H68" s="66">
        <v>0</v>
      </c>
      <c r="I68" s="66">
        <v>0</v>
      </c>
      <c r="J68" s="66">
        <v>0</v>
      </c>
      <c r="K68" s="49">
        <v>11283.57</v>
      </c>
      <c r="L68" s="66">
        <v>7857.52</v>
      </c>
      <c r="M68" s="66">
        <v>30118.67</v>
      </c>
      <c r="N68" s="26">
        <v>0</v>
      </c>
      <c r="O68" s="87">
        <v>0</v>
      </c>
      <c r="P68" s="84">
        <v>0</v>
      </c>
      <c r="Q68" s="84">
        <v>0</v>
      </c>
      <c r="R68" s="84">
        <v>0</v>
      </c>
      <c r="S68" s="84">
        <v>0</v>
      </c>
      <c r="T68" s="84">
        <v>0</v>
      </c>
      <c r="U68" s="84">
        <v>0</v>
      </c>
      <c r="V68" s="84">
        <v>0</v>
      </c>
      <c r="W68" s="80"/>
    </row>
    <row r="69" spans="1:23" ht="39" customHeight="1">
      <c r="A69" s="20" t="s">
        <v>131</v>
      </c>
      <c r="B69" s="30" t="s">
        <v>126</v>
      </c>
      <c r="C69" s="20" t="s">
        <v>143</v>
      </c>
      <c r="D69" s="20" t="s">
        <v>147</v>
      </c>
      <c r="E69" s="31" t="s">
        <v>189</v>
      </c>
      <c r="F69" s="29">
        <f>G69+H69+I69+J69+K69+L69+M69+N69+O69+P69+Q69</f>
        <v>51.03</v>
      </c>
      <c r="G69" s="66">
        <v>0</v>
      </c>
      <c r="H69" s="66">
        <v>0</v>
      </c>
      <c r="I69" s="66">
        <v>0</v>
      </c>
      <c r="J69" s="66">
        <v>0</v>
      </c>
      <c r="K69" s="49">
        <v>0</v>
      </c>
      <c r="L69" s="66">
        <v>51.03</v>
      </c>
      <c r="M69" s="66">
        <v>0</v>
      </c>
      <c r="N69" s="26">
        <v>0</v>
      </c>
      <c r="O69" s="87">
        <v>0</v>
      </c>
      <c r="P69" s="84">
        <v>0</v>
      </c>
      <c r="Q69" s="84">
        <v>0</v>
      </c>
      <c r="R69" s="84">
        <v>0</v>
      </c>
      <c r="S69" s="84">
        <v>0</v>
      </c>
      <c r="T69" s="84">
        <v>0</v>
      </c>
      <c r="U69" s="84">
        <v>0</v>
      </c>
      <c r="V69" s="84">
        <v>0</v>
      </c>
      <c r="W69" s="80"/>
    </row>
    <row r="70" spans="1:23" ht="66" customHeight="1">
      <c r="A70" s="20" t="s">
        <v>132</v>
      </c>
      <c r="B70" s="30" t="s">
        <v>125</v>
      </c>
      <c r="C70" s="20" t="s">
        <v>143</v>
      </c>
      <c r="D70" s="20" t="s">
        <v>147</v>
      </c>
      <c r="E70" s="31" t="s">
        <v>190</v>
      </c>
      <c r="F70" s="29">
        <f>G70+H70+I70+J70+K70+L70+M70+N70+O70+P70+Q70</f>
        <v>101.64</v>
      </c>
      <c r="G70" s="66">
        <v>0</v>
      </c>
      <c r="H70" s="66">
        <v>0</v>
      </c>
      <c r="I70" s="66">
        <v>0</v>
      </c>
      <c r="J70" s="66">
        <v>0</v>
      </c>
      <c r="K70" s="66">
        <v>0</v>
      </c>
      <c r="L70" s="66">
        <v>101.64</v>
      </c>
      <c r="M70" s="66">
        <v>0</v>
      </c>
      <c r="N70" s="26">
        <v>0</v>
      </c>
      <c r="O70" s="87">
        <v>0</v>
      </c>
      <c r="P70" s="84">
        <v>0</v>
      </c>
      <c r="Q70" s="84">
        <v>0</v>
      </c>
      <c r="R70" s="84">
        <v>0</v>
      </c>
      <c r="S70" s="84">
        <v>0</v>
      </c>
      <c r="T70" s="84">
        <v>0</v>
      </c>
      <c r="U70" s="84">
        <v>0</v>
      </c>
      <c r="V70" s="84">
        <v>0</v>
      </c>
      <c r="W70" s="80"/>
    </row>
    <row r="71" spans="1:23" ht="69" customHeight="1">
      <c r="A71" s="20" t="s">
        <v>224</v>
      </c>
      <c r="B71" s="30" t="s">
        <v>286</v>
      </c>
      <c r="C71" s="20" t="s">
        <v>143</v>
      </c>
      <c r="D71" s="20" t="s">
        <v>147</v>
      </c>
      <c r="E71" s="31" t="s">
        <v>217</v>
      </c>
      <c r="F71" s="29">
        <f t="shared" ref="F71" si="24">G71+H71+I71+J71+K71+L71+M71+N71+O71+P71+Q71</f>
        <v>48392.7</v>
      </c>
      <c r="G71" s="66">
        <v>0</v>
      </c>
      <c r="H71" s="66">
        <v>0</v>
      </c>
      <c r="I71" s="66">
        <v>0</v>
      </c>
      <c r="J71" s="66">
        <v>0</v>
      </c>
      <c r="K71" s="49">
        <v>0</v>
      </c>
      <c r="L71" s="66">
        <v>0</v>
      </c>
      <c r="M71" s="66">
        <v>0</v>
      </c>
      <c r="N71" s="26">
        <v>32792.1</v>
      </c>
      <c r="O71" s="87">
        <f>'приложение 4'!M279</f>
        <v>15600.6</v>
      </c>
      <c r="P71" s="84">
        <f>'приложение 4'!N279</f>
        <v>0</v>
      </c>
      <c r="Q71" s="84">
        <f>'приложение 4'!O279</f>
        <v>0</v>
      </c>
      <c r="R71" s="84">
        <f>'приложение 4'!P279</f>
        <v>0</v>
      </c>
      <c r="S71" s="84">
        <f>'приложение 4'!Q279</f>
        <v>0</v>
      </c>
      <c r="T71" s="84">
        <f>'приложение 4'!R279</f>
        <v>0</v>
      </c>
      <c r="U71" s="84">
        <f>'приложение 4'!S279</f>
        <v>0</v>
      </c>
      <c r="V71" s="84">
        <f>'приложение 4'!T279</f>
        <v>0</v>
      </c>
      <c r="W71" s="80"/>
    </row>
    <row r="72" spans="1:23" ht="30.75" customHeight="1">
      <c r="A72" s="20" t="s">
        <v>225</v>
      </c>
      <c r="B72" s="30" t="s">
        <v>218</v>
      </c>
      <c r="C72" s="20" t="s">
        <v>143</v>
      </c>
      <c r="D72" s="20" t="s">
        <v>147</v>
      </c>
      <c r="E72" s="31" t="s">
        <v>219</v>
      </c>
      <c r="F72" s="26">
        <v>0</v>
      </c>
      <c r="G72" s="66">
        <v>0</v>
      </c>
      <c r="H72" s="66">
        <v>0</v>
      </c>
      <c r="I72" s="66">
        <v>0</v>
      </c>
      <c r="J72" s="66">
        <v>0</v>
      </c>
      <c r="K72" s="66">
        <v>0</v>
      </c>
      <c r="L72" s="66">
        <v>0</v>
      </c>
      <c r="M72" s="66">
        <v>0</v>
      </c>
      <c r="N72" s="26">
        <v>0</v>
      </c>
      <c r="O72" s="87">
        <v>0</v>
      </c>
      <c r="P72" s="84">
        <v>0</v>
      </c>
      <c r="Q72" s="84">
        <v>0</v>
      </c>
      <c r="R72" s="84">
        <v>0</v>
      </c>
      <c r="S72" s="84">
        <v>0</v>
      </c>
      <c r="T72" s="84">
        <v>0</v>
      </c>
      <c r="U72" s="84">
        <v>0</v>
      </c>
      <c r="V72" s="84">
        <v>0</v>
      </c>
      <c r="W72" s="80"/>
    </row>
    <row r="73" spans="1:23" ht="17.25" customHeight="1">
      <c r="A73" s="20" t="s">
        <v>228</v>
      </c>
      <c r="B73" s="30" t="s">
        <v>220</v>
      </c>
      <c r="C73" s="20" t="s">
        <v>143</v>
      </c>
      <c r="D73" s="20" t="s">
        <v>147</v>
      </c>
      <c r="E73" s="31" t="s">
        <v>221</v>
      </c>
      <c r="F73" s="26">
        <v>0</v>
      </c>
      <c r="G73" s="66">
        <v>0</v>
      </c>
      <c r="H73" s="66">
        <v>0</v>
      </c>
      <c r="I73" s="66">
        <v>0</v>
      </c>
      <c r="J73" s="66">
        <v>0</v>
      </c>
      <c r="K73" s="66">
        <v>0</v>
      </c>
      <c r="L73" s="66">
        <v>0</v>
      </c>
      <c r="M73" s="66">
        <v>0</v>
      </c>
      <c r="N73" s="26">
        <v>0</v>
      </c>
      <c r="O73" s="87">
        <v>0</v>
      </c>
      <c r="P73" s="84">
        <v>0</v>
      </c>
      <c r="Q73" s="84">
        <v>0</v>
      </c>
      <c r="R73" s="84">
        <v>0</v>
      </c>
      <c r="S73" s="84">
        <v>0</v>
      </c>
      <c r="T73" s="84">
        <v>0</v>
      </c>
      <c r="U73" s="84">
        <v>0</v>
      </c>
      <c r="V73" s="84">
        <v>0</v>
      </c>
      <c r="W73" s="80"/>
    </row>
    <row r="74" spans="1:23" s="7" customFormat="1" ht="25.5" customHeight="1">
      <c r="A74" s="11" t="s">
        <v>242</v>
      </c>
      <c r="B74" s="19" t="s">
        <v>244</v>
      </c>
      <c r="C74" s="11" t="s">
        <v>143</v>
      </c>
      <c r="D74" s="11" t="s">
        <v>147</v>
      </c>
      <c r="E74" s="19" t="s">
        <v>245</v>
      </c>
      <c r="F74" s="28">
        <f>F75+F76</f>
        <v>0</v>
      </c>
      <c r="G74" s="65">
        <f t="shared" ref="G74:P74" si="25">G75+G76</f>
        <v>0</v>
      </c>
      <c r="H74" s="65">
        <f t="shared" si="25"/>
        <v>0</v>
      </c>
      <c r="I74" s="65">
        <f t="shared" si="25"/>
        <v>0</v>
      </c>
      <c r="J74" s="65">
        <f t="shared" si="25"/>
        <v>0</v>
      </c>
      <c r="K74" s="65">
        <f t="shared" si="25"/>
        <v>0</v>
      </c>
      <c r="L74" s="65">
        <f t="shared" si="25"/>
        <v>0</v>
      </c>
      <c r="M74" s="65">
        <f t="shared" si="25"/>
        <v>0</v>
      </c>
      <c r="N74" s="28">
        <f t="shared" si="25"/>
        <v>0</v>
      </c>
      <c r="O74" s="88">
        <f>O75+O76+O77</f>
        <v>0</v>
      </c>
      <c r="P74" s="82">
        <f t="shared" si="25"/>
        <v>0</v>
      </c>
      <c r="Q74" s="82">
        <f t="shared" ref="Q74:V74" si="26">Q75+Q76</f>
        <v>0</v>
      </c>
      <c r="R74" s="82">
        <f t="shared" si="26"/>
        <v>0</v>
      </c>
      <c r="S74" s="82">
        <f t="shared" si="26"/>
        <v>0</v>
      </c>
      <c r="T74" s="82">
        <f t="shared" si="26"/>
        <v>0</v>
      </c>
      <c r="U74" s="82">
        <f t="shared" si="26"/>
        <v>0</v>
      </c>
      <c r="V74" s="82">
        <f t="shared" si="26"/>
        <v>0</v>
      </c>
      <c r="W74" s="80"/>
    </row>
    <row r="75" spans="1:23" ht="31.5" customHeight="1">
      <c r="A75" s="20" t="s">
        <v>243</v>
      </c>
      <c r="B75" s="30" t="s">
        <v>246</v>
      </c>
      <c r="C75" s="20" t="s">
        <v>143</v>
      </c>
      <c r="D75" s="20" t="s">
        <v>147</v>
      </c>
      <c r="E75" s="31" t="s">
        <v>295</v>
      </c>
      <c r="F75" s="26">
        <v>0</v>
      </c>
      <c r="G75" s="66">
        <v>0</v>
      </c>
      <c r="H75" s="66">
        <v>0</v>
      </c>
      <c r="I75" s="66">
        <v>0</v>
      </c>
      <c r="J75" s="66">
        <v>0</v>
      </c>
      <c r="K75" s="66">
        <v>0</v>
      </c>
      <c r="L75" s="66">
        <v>0</v>
      </c>
      <c r="M75" s="66">
        <v>0</v>
      </c>
      <c r="N75" s="26">
        <v>0</v>
      </c>
      <c r="O75" s="87">
        <v>0</v>
      </c>
      <c r="P75" s="84">
        <v>0</v>
      </c>
      <c r="Q75" s="84">
        <v>0</v>
      </c>
      <c r="R75" s="84">
        <v>0</v>
      </c>
      <c r="S75" s="84">
        <v>0</v>
      </c>
      <c r="T75" s="84">
        <v>0</v>
      </c>
      <c r="U75" s="84">
        <v>0</v>
      </c>
      <c r="V75" s="84">
        <v>0</v>
      </c>
      <c r="W75" s="54"/>
    </row>
    <row r="76" spans="1:23" ht="31.5" customHeight="1">
      <c r="A76" s="20" t="s">
        <v>254</v>
      </c>
      <c r="B76" s="30" t="s">
        <v>246</v>
      </c>
      <c r="C76" s="20" t="s">
        <v>143</v>
      </c>
      <c r="D76" s="20" t="s">
        <v>147</v>
      </c>
      <c r="E76" s="31" t="s">
        <v>255</v>
      </c>
      <c r="F76" s="2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26">
        <v>0</v>
      </c>
      <c r="O76" s="87">
        <v>0</v>
      </c>
      <c r="P76" s="84">
        <v>0</v>
      </c>
      <c r="Q76" s="84">
        <v>0</v>
      </c>
      <c r="R76" s="84">
        <v>0</v>
      </c>
      <c r="S76" s="84">
        <v>0</v>
      </c>
      <c r="T76" s="84">
        <v>0</v>
      </c>
      <c r="U76" s="84">
        <v>0</v>
      </c>
      <c r="V76" s="84">
        <v>0</v>
      </c>
      <c r="W76" s="54"/>
    </row>
    <row r="77" spans="1:23" ht="31.5" customHeight="1">
      <c r="A77" s="20" t="s">
        <v>296</v>
      </c>
      <c r="B77" s="30" t="s">
        <v>246</v>
      </c>
      <c r="C77" s="20" t="s">
        <v>143</v>
      </c>
      <c r="D77" s="20" t="s">
        <v>147</v>
      </c>
      <c r="E77" s="31" t="s">
        <v>294</v>
      </c>
      <c r="F77" s="26">
        <v>0</v>
      </c>
      <c r="G77" s="66">
        <v>0</v>
      </c>
      <c r="H77" s="66">
        <v>0</v>
      </c>
      <c r="I77" s="66">
        <v>0</v>
      </c>
      <c r="J77" s="66">
        <v>0</v>
      </c>
      <c r="K77" s="66">
        <v>0</v>
      </c>
      <c r="L77" s="66">
        <v>0</v>
      </c>
      <c r="M77" s="66">
        <v>0</v>
      </c>
      <c r="N77" s="26">
        <v>0</v>
      </c>
      <c r="O77" s="87">
        <v>0</v>
      </c>
      <c r="P77" s="84">
        <v>0</v>
      </c>
      <c r="Q77" s="84">
        <v>0</v>
      </c>
      <c r="R77" s="84">
        <v>0</v>
      </c>
      <c r="S77" s="84">
        <v>0</v>
      </c>
      <c r="T77" s="84">
        <v>0</v>
      </c>
      <c r="U77" s="84">
        <v>0</v>
      </c>
      <c r="V77" s="84">
        <v>0</v>
      </c>
      <c r="W77" s="54"/>
    </row>
    <row r="78" spans="1:23" s="7" customFormat="1" ht="31.5" customHeight="1">
      <c r="A78" s="11" t="s">
        <v>43</v>
      </c>
      <c r="B78" s="19" t="s">
        <v>44</v>
      </c>
      <c r="C78" s="11" t="s">
        <v>143</v>
      </c>
      <c r="D78" s="11" t="s">
        <v>191</v>
      </c>
      <c r="E78" s="19" t="s">
        <v>278</v>
      </c>
      <c r="F78" s="10">
        <f t="shared" si="23"/>
        <v>243824.84999999998</v>
      </c>
      <c r="G78" s="65">
        <f>G79+G82</f>
        <v>10570.08</v>
      </c>
      <c r="H78" s="65">
        <f t="shared" ref="H78:P78" si="27">H79+H82</f>
        <v>12005.3</v>
      </c>
      <c r="I78" s="65">
        <f t="shared" si="27"/>
        <v>13331</v>
      </c>
      <c r="J78" s="65">
        <f t="shared" si="27"/>
        <v>18302.2</v>
      </c>
      <c r="K78" s="48">
        <f t="shared" si="27"/>
        <v>19695.8</v>
      </c>
      <c r="L78" s="48">
        <f t="shared" si="27"/>
        <v>20425.089999999997</v>
      </c>
      <c r="M78" s="48">
        <f>M79+M82</f>
        <v>23309.18</v>
      </c>
      <c r="N78" s="10">
        <f>N79+N82</f>
        <v>29801.399999999998</v>
      </c>
      <c r="O78" s="48">
        <f>O79+O82</f>
        <v>32392</v>
      </c>
      <c r="P78" s="48">
        <f t="shared" si="27"/>
        <v>32092</v>
      </c>
      <c r="Q78" s="48">
        <f t="shared" ref="Q78:V78" si="28">Q79+Q82</f>
        <v>31900.799999999999</v>
      </c>
      <c r="R78" s="48">
        <f t="shared" si="28"/>
        <v>40921.980000000003</v>
      </c>
      <c r="S78" s="48">
        <f t="shared" si="28"/>
        <v>40921.980000000003</v>
      </c>
      <c r="T78" s="48">
        <f t="shared" si="28"/>
        <v>40921.980000000003</v>
      </c>
      <c r="U78" s="48">
        <f t="shared" si="28"/>
        <v>40921.980000000003</v>
      </c>
      <c r="V78" s="48">
        <f t="shared" si="28"/>
        <v>40921.980000000003</v>
      </c>
      <c r="W78" s="96" t="s">
        <v>144</v>
      </c>
    </row>
    <row r="79" spans="1:23" s="7" customFormat="1" ht="45.75" customHeight="1">
      <c r="A79" s="11" t="s">
        <v>45</v>
      </c>
      <c r="B79" s="19" t="s">
        <v>192</v>
      </c>
      <c r="C79" s="11" t="s">
        <v>143</v>
      </c>
      <c r="D79" s="11" t="s">
        <v>191</v>
      </c>
      <c r="E79" s="19" t="s">
        <v>279</v>
      </c>
      <c r="F79" s="10">
        <f t="shared" si="23"/>
        <v>41865.51</v>
      </c>
      <c r="G79" s="65">
        <f>G80+G81</f>
        <v>2522.5</v>
      </c>
      <c r="H79" s="65">
        <f t="shared" ref="H79:L79" si="29">H80+H81</f>
        <v>2876.48</v>
      </c>
      <c r="I79" s="65">
        <f t="shared" si="29"/>
        <v>2666.5</v>
      </c>
      <c r="J79" s="65">
        <f t="shared" si="29"/>
        <v>2983.5</v>
      </c>
      <c r="K79" s="48">
        <f t="shared" si="29"/>
        <v>3519.8</v>
      </c>
      <c r="L79" s="65">
        <f t="shared" si="29"/>
        <v>2776.08</v>
      </c>
      <c r="M79" s="65">
        <f>M80+M81</f>
        <v>4575.45</v>
      </c>
      <c r="N79" s="28">
        <f>N80+N81</f>
        <v>4550.8</v>
      </c>
      <c r="O79" s="88">
        <f>O80+O81</f>
        <v>5395.2</v>
      </c>
      <c r="P79" s="82">
        <f t="shared" ref="P79" si="30">P80+P81</f>
        <v>5095.2</v>
      </c>
      <c r="Q79" s="82">
        <f t="shared" ref="Q79:V79" si="31">Q80+Q81</f>
        <v>4904</v>
      </c>
      <c r="R79" s="82">
        <f t="shared" si="31"/>
        <v>5528.8</v>
      </c>
      <c r="S79" s="82">
        <f t="shared" si="31"/>
        <v>5528.8</v>
      </c>
      <c r="T79" s="82">
        <f t="shared" si="31"/>
        <v>5528.8</v>
      </c>
      <c r="U79" s="82">
        <f t="shared" si="31"/>
        <v>5528.8</v>
      </c>
      <c r="V79" s="82">
        <f t="shared" si="31"/>
        <v>5528.8</v>
      </c>
      <c r="W79" s="97"/>
    </row>
    <row r="80" spans="1:23" ht="28.5" customHeight="1">
      <c r="A80" s="20" t="s">
        <v>82</v>
      </c>
      <c r="B80" s="30" t="s">
        <v>193</v>
      </c>
      <c r="C80" s="20" t="s">
        <v>143</v>
      </c>
      <c r="D80" s="20" t="s">
        <v>191</v>
      </c>
      <c r="E80" s="31" t="s">
        <v>280</v>
      </c>
      <c r="F80" s="29">
        <f t="shared" si="23"/>
        <v>40612.629999999997</v>
      </c>
      <c r="G80" s="64">
        <v>2394</v>
      </c>
      <c r="H80" s="64">
        <v>2380</v>
      </c>
      <c r="I80" s="64">
        <v>2258.1</v>
      </c>
      <c r="J80" s="64">
        <v>2764</v>
      </c>
      <c r="K80" s="49">
        <v>3519.8</v>
      </c>
      <c r="L80" s="64">
        <v>2776.08</v>
      </c>
      <c r="M80" s="66">
        <v>4575.45</v>
      </c>
      <c r="N80" s="31">
        <v>4550.8</v>
      </c>
      <c r="O80" s="89">
        <f>'приложение 4'!M324</f>
        <v>5395.2</v>
      </c>
      <c r="P80" s="85">
        <v>5095.2</v>
      </c>
      <c r="Q80" s="85">
        <v>4904</v>
      </c>
      <c r="R80" s="85">
        <v>5528.8</v>
      </c>
      <c r="S80" s="85">
        <v>5528.8</v>
      </c>
      <c r="T80" s="85">
        <v>5528.8</v>
      </c>
      <c r="U80" s="85">
        <v>5528.8</v>
      </c>
      <c r="V80" s="85">
        <v>5528.8</v>
      </c>
      <c r="W80" s="97"/>
    </row>
    <row r="81" spans="1:23" ht="37.5" customHeight="1">
      <c r="A81" s="20" t="s">
        <v>83</v>
      </c>
      <c r="B81" s="30" t="s">
        <v>48</v>
      </c>
      <c r="C81" s="20" t="s">
        <v>143</v>
      </c>
      <c r="D81" s="20" t="s">
        <v>191</v>
      </c>
      <c r="E81" s="31" t="s">
        <v>281</v>
      </c>
      <c r="F81" s="29">
        <f t="shared" si="23"/>
        <v>1252.8800000000001</v>
      </c>
      <c r="G81" s="64">
        <v>128.5</v>
      </c>
      <c r="H81" s="64">
        <v>496.48</v>
      </c>
      <c r="I81" s="64">
        <v>408.4</v>
      </c>
      <c r="J81" s="64">
        <v>219.5</v>
      </c>
      <c r="K81" s="49">
        <v>0</v>
      </c>
      <c r="L81" s="66">
        <v>0</v>
      </c>
      <c r="M81" s="66">
        <v>0</v>
      </c>
      <c r="N81" s="26">
        <v>0</v>
      </c>
      <c r="O81" s="87">
        <v>0</v>
      </c>
      <c r="P81" s="84">
        <v>0</v>
      </c>
      <c r="Q81" s="84">
        <v>0</v>
      </c>
      <c r="R81" s="84">
        <v>0</v>
      </c>
      <c r="S81" s="84">
        <v>0</v>
      </c>
      <c r="T81" s="84">
        <v>0</v>
      </c>
      <c r="U81" s="84">
        <v>0</v>
      </c>
      <c r="V81" s="84">
        <v>0</v>
      </c>
      <c r="W81" s="97"/>
    </row>
    <row r="82" spans="1:23" s="7" customFormat="1" ht="39.75" customHeight="1">
      <c r="A82" s="11" t="s">
        <v>49</v>
      </c>
      <c r="B82" s="19" t="s">
        <v>194</v>
      </c>
      <c r="C82" s="11" t="s">
        <v>143</v>
      </c>
      <c r="D82" s="11" t="s">
        <v>191</v>
      </c>
      <c r="E82" s="19" t="s">
        <v>282</v>
      </c>
      <c r="F82" s="10">
        <f t="shared" si="23"/>
        <v>201959.33999999997</v>
      </c>
      <c r="G82" s="65">
        <f>G84+G85</f>
        <v>8047.58</v>
      </c>
      <c r="H82" s="65">
        <f t="shared" ref="H82:J82" si="32">H84+H85</f>
        <v>9128.82</v>
      </c>
      <c r="I82" s="65">
        <f t="shared" si="32"/>
        <v>10664.5</v>
      </c>
      <c r="J82" s="65">
        <f t="shared" si="32"/>
        <v>15318.7</v>
      </c>
      <c r="K82" s="48">
        <f>K84+K85+K83</f>
        <v>16176</v>
      </c>
      <c r="L82" s="48">
        <f>L84+L85+L83</f>
        <v>17649.009999999998</v>
      </c>
      <c r="M82" s="48">
        <f>M84+M85+M83</f>
        <v>18733.73</v>
      </c>
      <c r="N82" s="10">
        <f t="shared" ref="N82:P82" si="33">N84+N85+N83</f>
        <v>25250.6</v>
      </c>
      <c r="O82" s="48">
        <f>O84+O85+O83</f>
        <v>26996.799999999999</v>
      </c>
      <c r="P82" s="48">
        <f t="shared" si="33"/>
        <v>26996.799999999999</v>
      </c>
      <c r="Q82" s="48">
        <f t="shared" ref="Q82:V82" si="34">Q84+Q85+Q83</f>
        <v>26996.799999999999</v>
      </c>
      <c r="R82" s="48">
        <f t="shared" si="34"/>
        <v>35393.18</v>
      </c>
      <c r="S82" s="48">
        <f t="shared" si="34"/>
        <v>35393.18</v>
      </c>
      <c r="T82" s="48">
        <f t="shared" si="34"/>
        <v>35393.18</v>
      </c>
      <c r="U82" s="48">
        <f t="shared" si="34"/>
        <v>35393.18</v>
      </c>
      <c r="V82" s="48">
        <f t="shared" si="34"/>
        <v>35393.18</v>
      </c>
      <c r="W82" s="97"/>
    </row>
    <row r="83" spans="1:23" ht="20.25" customHeight="1">
      <c r="A83" s="117" t="s">
        <v>84</v>
      </c>
      <c r="B83" s="119" t="s">
        <v>12</v>
      </c>
      <c r="C83" s="20" t="s">
        <v>143</v>
      </c>
      <c r="D83" s="20" t="s">
        <v>191</v>
      </c>
      <c r="E83" s="31" t="s">
        <v>283</v>
      </c>
      <c r="F83" s="29">
        <f t="shared" si="23"/>
        <v>145402.63999999998</v>
      </c>
      <c r="G83" s="66">
        <v>0</v>
      </c>
      <c r="H83" s="66">
        <v>0</v>
      </c>
      <c r="I83" s="66">
        <v>0</v>
      </c>
      <c r="J83" s="66">
        <v>0</v>
      </c>
      <c r="K83" s="49">
        <v>2778.9</v>
      </c>
      <c r="L83" s="66">
        <v>17649.009999999998</v>
      </c>
      <c r="M83" s="66">
        <v>18733.73</v>
      </c>
      <c r="N83" s="26">
        <v>25250.6</v>
      </c>
      <c r="O83" s="87">
        <f>'приложение 4'!M339</f>
        <v>26996.799999999999</v>
      </c>
      <c r="P83" s="84">
        <v>26996.799999999999</v>
      </c>
      <c r="Q83" s="84">
        <v>26996.799999999999</v>
      </c>
      <c r="R83" s="84">
        <v>35393.18</v>
      </c>
      <c r="S83" s="84">
        <v>35393.18</v>
      </c>
      <c r="T83" s="84">
        <v>35393.18</v>
      </c>
      <c r="U83" s="84">
        <v>35393.18</v>
      </c>
      <c r="V83" s="84">
        <v>35393.18</v>
      </c>
      <c r="W83" s="97"/>
    </row>
    <row r="84" spans="1:23" ht="20.25" customHeight="1">
      <c r="A84" s="118"/>
      <c r="B84" s="120"/>
      <c r="C84" s="20" t="s">
        <v>143</v>
      </c>
      <c r="D84" s="20" t="s">
        <v>191</v>
      </c>
      <c r="E84" s="31" t="s">
        <v>284</v>
      </c>
      <c r="F84" s="29">
        <f t="shared" si="23"/>
        <v>52037.5</v>
      </c>
      <c r="G84" s="66">
        <v>7434.3</v>
      </c>
      <c r="H84" s="66">
        <v>7751.5</v>
      </c>
      <c r="I84" s="66">
        <v>8993.6</v>
      </c>
      <c r="J84" s="66">
        <v>14461</v>
      </c>
      <c r="K84" s="49">
        <v>13397.1</v>
      </c>
      <c r="L84" s="66">
        <v>0</v>
      </c>
      <c r="M84" s="66">
        <v>0</v>
      </c>
      <c r="N84" s="26">
        <v>0</v>
      </c>
      <c r="O84" s="87">
        <v>0</v>
      </c>
      <c r="P84" s="84">
        <v>0</v>
      </c>
      <c r="Q84" s="84">
        <v>0</v>
      </c>
      <c r="R84" s="84">
        <v>0</v>
      </c>
      <c r="S84" s="84">
        <v>0</v>
      </c>
      <c r="T84" s="84">
        <v>0</v>
      </c>
      <c r="U84" s="84">
        <v>0</v>
      </c>
      <c r="V84" s="84">
        <v>0</v>
      </c>
      <c r="W84" s="97"/>
    </row>
    <row r="85" spans="1:23" ht="55.5" customHeight="1">
      <c r="A85" s="20" t="s">
        <v>85</v>
      </c>
      <c r="B85" s="30" t="s">
        <v>195</v>
      </c>
      <c r="C85" s="20" t="s">
        <v>143</v>
      </c>
      <c r="D85" s="20" t="s">
        <v>191</v>
      </c>
      <c r="E85" s="31" t="s">
        <v>285</v>
      </c>
      <c r="F85" s="29">
        <f t="shared" si="23"/>
        <v>4519.2</v>
      </c>
      <c r="G85" s="64">
        <v>613.28</v>
      </c>
      <c r="H85" s="64">
        <v>1377.32</v>
      </c>
      <c r="I85" s="64">
        <v>1670.9</v>
      </c>
      <c r="J85" s="64">
        <v>857.7</v>
      </c>
      <c r="K85" s="49">
        <v>0</v>
      </c>
      <c r="L85" s="66">
        <v>0</v>
      </c>
      <c r="M85" s="66">
        <v>0</v>
      </c>
      <c r="N85" s="26">
        <v>0</v>
      </c>
      <c r="O85" s="87">
        <v>0</v>
      </c>
      <c r="P85" s="84">
        <v>0</v>
      </c>
      <c r="Q85" s="84">
        <v>0</v>
      </c>
      <c r="R85" s="84">
        <v>0</v>
      </c>
      <c r="S85" s="84">
        <v>0</v>
      </c>
      <c r="T85" s="84">
        <v>0</v>
      </c>
      <c r="U85" s="84">
        <v>0</v>
      </c>
      <c r="V85" s="84">
        <v>0</v>
      </c>
      <c r="W85" s="97"/>
    </row>
    <row r="86" spans="1:23" s="7" customFormat="1" ht="43.5" customHeight="1">
      <c r="A86" s="11" t="s">
        <v>52</v>
      </c>
      <c r="B86" s="19" t="s">
        <v>53</v>
      </c>
      <c r="C86" s="11" t="s">
        <v>143</v>
      </c>
      <c r="D86" s="11" t="s">
        <v>196</v>
      </c>
      <c r="E86" s="19" t="s">
        <v>197</v>
      </c>
      <c r="F86" s="10">
        <f t="shared" ref="F86:K86" si="35">F87+F89</f>
        <v>7643.2219999999998</v>
      </c>
      <c r="G86" s="48">
        <f t="shared" si="35"/>
        <v>350</v>
      </c>
      <c r="H86" s="48">
        <f t="shared" si="35"/>
        <v>0</v>
      </c>
      <c r="I86" s="48">
        <f t="shared" si="35"/>
        <v>0</v>
      </c>
      <c r="J86" s="48">
        <f t="shared" si="35"/>
        <v>0</v>
      </c>
      <c r="K86" s="48">
        <f t="shared" si="35"/>
        <v>0</v>
      </c>
      <c r="L86" s="48">
        <v>693</v>
      </c>
      <c r="M86" s="48">
        <f>M87+M89+M93</f>
        <v>835.71</v>
      </c>
      <c r="N86" s="10">
        <f>N87+N89+N93</f>
        <v>3229.0119999999997</v>
      </c>
      <c r="O86" s="48">
        <f>O87+O89+O93</f>
        <v>3228.5</v>
      </c>
      <c r="P86" s="48">
        <f>P87+P89+P93</f>
        <v>0</v>
      </c>
      <c r="Q86" s="48">
        <f t="shared" ref="Q86:V86" si="36">Q87+Q89+Q93</f>
        <v>0</v>
      </c>
      <c r="R86" s="48">
        <f t="shared" si="36"/>
        <v>0</v>
      </c>
      <c r="S86" s="48">
        <f t="shared" si="36"/>
        <v>0</v>
      </c>
      <c r="T86" s="48">
        <f t="shared" si="36"/>
        <v>0</v>
      </c>
      <c r="U86" s="48">
        <f t="shared" si="36"/>
        <v>0</v>
      </c>
      <c r="V86" s="48">
        <f t="shared" si="36"/>
        <v>0</v>
      </c>
      <c r="W86" s="112" t="s">
        <v>198</v>
      </c>
    </row>
    <row r="87" spans="1:23" s="7" customFormat="1" ht="55.5" customHeight="1">
      <c r="A87" s="11" t="s">
        <v>54</v>
      </c>
      <c r="B87" s="19" t="s">
        <v>235</v>
      </c>
      <c r="C87" s="11" t="s">
        <v>145</v>
      </c>
      <c r="D87" s="11" t="s">
        <v>196</v>
      </c>
      <c r="E87" s="19" t="s">
        <v>199</v>
      </c>
      <c r="F87" s="10">
        <f>F88</f>
        <v>350</v>
      </c>
      <c r="G87" s="48">
        <f t="shared" ref="G87:V87" si="37">G88</f>
        <v>350</v>
      </c>
      <c r="H87" s="48">
        <f t="shared" si="37"/>
        <v>0</v>
      </c>
      <c r="I87" s="48">
        <f t="shared" si="37"/>
        <v>0</v>
      </c>
      <c r="J87" s="48">
        <f t="shared" si="37"/>
        <v>0</v>
      </c>
      <c r="K87" s="48">
        <f t="shared" si="37"/>
        <v>0</v>
      </c>
      <c r="L87" s="48">
        <f t="shared" si="37"/>
        <v>0</v>
      </c>
      <c r="M87" s="48">
        <f>M88</f>
        <v>0</v>
      </c>
      <c r="N87" s="10">
        <f t="shared" si="37"/>
        <v>0</v>
      </c>
      <c r="O87" s="48">
        <f t="shared" si="37"/>
        <v>0</v>
      </c>
      <c r="P87" s="48">
        <f t="shared" si="37"/>
        <v>0</v>
      </c>
      <c r="Q87" s="48">
        <f t="shared" si="37"/>
        <v>0</v>
      </c>
      <c r="R87" s="48">
        <f t="shared" si="37"/>
        <v>0</v>
      </c>
      <c r="S87" s="48">
        <f t="shared" si="37"/>
        <v>0</v>
      </c>
      <c r="T87" s="48">
        <f t="shared" si="37"/>
        <v>0</v>
      </c>
      <c r="U87" s="48">
        <f t="shared" si="37"/>
        <v>0</v>
      </c>
      <c r="V87" s="48">
        <f t="shared" si="37"/>
        <v>0</v>
      </c>
      <c r="W87" s="112"/>
    </row>
    <row r="88" spans="1:23" ht="47.25" customHeight="1">
      <c r="A88" s="20" t="s">
        <v>86</v>
      </c>
      <c r="B88" s="30" t="s">
        <v>55</v>
      </c>
      <c r="C88" s="20" t="s">
        <v>145</v>
      </c>
      <c r="D88" s="20" t="s">
        <v>196</v>
      </c>
      <c r="E88" s="31" t="s">
        <v>199</v>
      </c>
      <c r="F88" s="29">
        <f t="shared" ref="F88" si="38">G88+H88+I88+J88+K88+L88+M88+N88+O88+P88+Q88</f>
        <v>350</v>
      </c>
      <c r="G88" s="64">
        <v>350</v>
      </c>
      <c r="H88" s="66">
        <v>0</v>
      </c>
      <c r="I88" s="66">
        <v>0</v>
      </c>
      <c r="J88" s="66">
        <v>0</v>
      </c>
      <c r="K88" s="49">
        <v>0</v>
      </c>
      <c r="L88" s="66">
        <v>0</v>
      </c>
      <c r="M88" s="66">
        <v>0</v>
      </c>
      <c r="N88" s="26">
        <v>0</v>
      </c>
      <c r="O88" s="87">
        <v>0</v>
      </c>
      <c r="P88" s="84">
        <v>0</v>
      </c>
      <c r="Q88" s="84">
        <v>0</v>
      </c>
      <c r="R88" s="84">
        <v>0</v>
      </c>
      <c r="S88" s="84">
        <v>0</v>
      </c>
      <c r="T88" s="84">
        <v>0</v>
      </c>
      <c r="U88" s="84">
        <v>0</v>
      </c>
      <c r="V88" s="84">
        <v>0</v>
      </c>
      <c r="W88" s="112"/>
    </row>
    <row r="89" spans="1:23" s="7" customFormat="1" ht="65.25" customHeight="1">
      <c r="A89" s="11" t="s">
        <v>114</v>
      </c>
      <c r="B89" s="19" t="s">
        <v>200</v>
      </c>
      <c r="C89" s="11" t="s">
        <v>145</v>
      </c>
      <c r="D89" s="11" t="s">
        <v>196</v>
      </c>
      <c r="E89" s="19" t="s">
        <v>201</v>
      </c>
      <c r="F89" s="10">
        <f>F90+F91+F92</f>
        <v>7293.2219999999998</v>
      </c>
      <c r="G89" s="48">
        <f>G90+G91+G92</f>
        <v>0</v>
      </c>
      <c r="H89" s="48">
        <f t="shared" ref="H89:P89" si="39">H90+H91+H92</f>
        <v>0</v>
      </c>
      <c r="I89" s="48">
        <f t="shared" si="39"/>
        <v>0</v>
      </c>
      <c r="J89" s="48">
        <f t="shared" si="39"/>
        <v>0</v>
      </c>
      <c r="K89" s="48">
        <f t="shared" si="39"/>
        <v>0</v>
      </c>
      <c r="L89" s="48">
        <f t="shared" si="39"/>
        <v>0</v>
      </c>
      <c r="M89" s="48">
        <f t="shared" si="39"/>
        <v>835.71</v>
      </c>
      <c r="N89" s="10">
        <f t="shared" si="39"/>
        <v>3229.0119999999997</v>
      </c>
      <c r="O89" s="48">
        <f>O90+O91+O92</f>
        <v>3228.5</v>
      </c>
      <c r="P89" s="48">
        <f t="shared" si="39"/>
        <v>0</v>
      </c>
      <c r="Q89" s="48">
        <f t="shared" ref="Q89:V89" si="40">Q90+Q91+Q92</f>
        <v>0</v>
      </c>
      <c r="R89" s="48">
        <f t="shared" si="40"/>
        <v>0</v>
      </c>
      <c r="S89" s="48">
        <f t="shared" si="40"/>
        <v>0</v>
      </c>
      <c r="T89" s="48">
        <f t="shared" si="40"/>
        <v>0</v>
      </c>
      <c r="U89" s="48">
        <f t="shared" si="40"/>
        <v>0</v>
      </c>
      <c r="V89" s="48">
        <f t="shared" si="40"/>
        <v>0</v>
      </c>
      <c r="W89" s="112"/>
    </row>
    <row r="90" spans="1:23" ht="27.75" customHeight="1">
      <c r="A90" s="20" t="s">
        <v>202</v>
      </c>
      <c r="B90" s="30" t="s">
        <v>111</v>
      </c>
      <c r="C90" s="20" t="s">
        <v>145</v>
      </c>
      <c r="D90" s="20" t="s">
        <v>196</v>
      </c>
      <c r="E90" s="31" t="s">
        <v>203</v>
      </c>
      <c r="F90" s="13">
        <f t="shared" ref="F90" si="41">G90+H90+I90+J90+K90+L90+M90+N90+O90+P90+Q90</f>
        <v>2507.11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1">
        <v>835.71</v>
      </c>
      <c r="N90" s="15">
        <v>835.7</v>
      </c>
      <c r="O90" s="50">
        <f>'приложение 4'!M369</f>
        <v>835.7</v>
      </c>
      <c r="P90" s="50">
        <f t="shared" ref="P90" si="42">Q90+W90+X90+Y90+Z90+AA90+AB90+AC90+AD90+AE90+AF90</f>
        <v>0</v>
      </c>
      <c r="Q90" s="50">
        <f t="shared" ref="Q90" si="43">R90+X90+Y90+Z90+AA90+AB90+AC90+AD90+AE90+AF90+AG90</f>
        <v>0</v>
      </c>
      <c r="R90" s="50">
        <f t="shared" ref="R90" si="44">S90+Y90+Z90+AA90+AB90+AC90+AD90+AE90+AF90+AG90+AH90</f>
        <v>0</v>
      </c>
      <c r="S90" s="50">
        <f t="shared" ref="S90" si="45">T90+Z90+AA90+AB90+AC90+AD90+AE90+AF90+AG90+AH90+AI90</f>
        <v>0</v>
      </c>
      <c r="T90" s="50">
        <f t="shared" ref="T90" si="46">U90+AA90+AB90+AC90+AD90+AE90+AF90+AG90+AH90+AI90+AJ90</f>
        <v>0</v>
      </c>
      <c r="U90" s="50">
        <f t="shared" ref="U90" si="47">V90+AB90+AC90+AD90+AE90+AF90+AG90+AH90+AI90+AJ90+AK90</f>
        <v>0</v>
      </c>
      <c r="V90" s="50">
        <f t="shared" ref="V90" si="48">W90+AC90+AD90+AE90+AF90+AG90+AH90+AI90+AJ90+AK90+AL90</f>
        <v>0</v>
      </c>
      <c r="W90" s="112"/>
    </row>
    <row r="91" spans="1:23" ht="40.5" customHeight="1">
      <c r="A91" s="18" t="s">
        <v>204</v>
      </c>
      <c r="B91" s="22" t="s">
        <v>112</v>
      </c>
      <c r="C91" s="18" t="s">
        <v>145</v>
      </c>
      <c r="D91" s="18" t="s">
        <v>196</v>
      </c>
      <c r="E91" s="14" t="s">
        <v>205</v>
      </c>
      <c r="F91" s="13">
        <f t="shared" si="23"/>
        <v>0</v>
      </c>
      <c r="G91" s="50">
        <f>H91+I91+J91+K91+L91+M91+N91+O91+P91+Q91+W91</f>
        <v>0</v>
      </c>
      <c r="H91" s="50">
        <v>0</v>
      </c>
      <c r="I91" s="50">
        <v>0</v>
      </c>
      <c r="J91" s="50">
        <v>0</v>
      </c>
      <c r="K91" s="50">
        <v>0</v>
      </c>
      <c r="L91" s="50">
        <v>0</v>
      </c>
      <c r="M91" s="51">
        <v>0</v>
      </c>
      <c r="N91" s="15">
        <v>0</v>
      </c>
      <c r="O91" s="51">
        <v>0</v>
      </c>
      <c r="P91" s="51">
        <v>0</v>
      </c>
      <c r="Q91" s="51">
        <v>0</v>
      </c>
      <c r="R91" s="51">
        <v>0</v>
      </c>
      <c r="S91" s="51">
        <v>0</v>
      </c>
      <c r="T91" s="51">
        <v>0</v>
      </c>
      <c r="U91" s="51">
        <v>0</v>
      </c>
      <c r="V91" s="51">
        <v>0</v>
      </c>
      <c r="W91" s="113"/>
    </row>
    <row r="92" spans="1:23" ht="40.5" customHeight="1">
      <c r="A92" s="18" t="s">
        <v>206</v>
      </c>
      <c r="B92" s="22" t="s">
        <v>222</v>
      </c>
      <c r="C92" s="18" t="s">
        <v>145</v>
      </c>
      <c r="D92" s="18" t="s">
        <v>196</v>
      </c>
      <c r="E92" s="14" t="s">
        <v>223</v>
      </c>
      <c r="F92" s="13">
        <f t="shared" ref="F92" si="49">G92+H92+I92+J92+K92+L92+M92+N92+O92+P92+Q92</f>
        <v>4786.1120000000001</v>
      </c>
      <c r="G92" s="50">
        <v>0</v>
      </c>
      <c r="H92" s="50">
        <v>0</v>
      </c>
      <c r="I92" s="50">
        <v>0</v>
      </c>
      <c r="J92" s="50">
        <v>0</v>
      </c>
      <c r="K92" s="50">
        <v>0</v>
      </c>
      <c r="L92" s="50">
        <v>0</v>
      </c>
      <c r="M92" s="51">
        <v>0</v>
      </c>
      <c r="N92" s="15">
        <v>2393.3119999999999</v>
      </c>
      <c r="O92" s="50">
        <f>'приложение 4'!M379</f>
        <v>2392.8000000000002</v>
      </c>
      <c r="P92" s="50">
        <f t="shared" ref="P92" si="50">Q92+W92+X92+Y92+Z92+AA92+AB92+AC92+AD92+AE92+AF92</f>
        <v>0</v>
      </c>
      <c r="Q92" s="50">
        <f t="shared" ref="Q92" si="51">R92+X92+Y92+Z92+AA92+AB92+AC92+AD92+AE92+AF92+AG92</f>
        <v>0</v>
      </c>
      <c r="R92" s="50">
        <f t="shared" ref="R92" si="52">S92+Y92+Z92+AA92+AB92+AC92+AD92+AE92+AF92+AG92+AH92</f>
        <v>0</v>
      </c>
      <c r="S92" s="50">
        <f t="shared" ref="S92" si="53">T92+Z92+AA92+AB92+AC92+AD92+AE92+AF92+AG92+AH92+AI92</f>
        <v>0</v>
      </c>
      <c r="T92" s="50">
        <f t="shared" ref="T92" si="54">U92+AA92+AB92+AC92+AD92+AE92+AF92+AG92+AH92+AI92+AJ92</f>
        <v>0</v>
      </c>
      <c r="U92" s="50">
        <f t="shared" ref="U92" si="55">V92+AB92+AC92+AD92+AE92+AF92+AG92+AH92+AI92+AJ92+AK92</f>
        <v>0</v>
      </c>
      <c r="V92" s="50">
        <f t="shared" ref="V92" si="56">W92+AC92+AD92+AE92+AF92+AG92+AH92+AI92+AJ92+AK92+AL92</f>
        <v>0</v>
      </c>
      <c r="W92" s="83"/>
    </row>
    <row r="93" spans="1:23" s="7" customFormat="1" ht="39" customHeight="1">
      <c r="A93" s="12" t="s">
        <v>236</v>
      </c>
      <c r="B93" s="23" t="s">
        <v>238</v>
      </c>
      <c r="C93" s="11" t="s">
        <v>145</v>
      </c>
      <c r="D93" s="11" t="s">
        <v>196</v>
      </c>
      <c r="E93" s="19" t="s">
        <v>239</v>
      </c>
      <c r="F93" s="16">
        <f>F94</f>
        <v>0</v>
      </c>
      <c r="G93" s="48">
        <f t="shared" ref="G93:L93" si="57">G94+G95</f>
        <v>0</v>
      </c>
      <c r="H93" s="48">
        <f t="shared" si="57"/>
        <v>0</v>
      </c>
      <c r="I93" s="48">
        <f t="shared" si="57"/>
        <v>0</v>
      </c>
      <c r="J93" s="48">
        <f t="shared" si="57"/>
        <v>0</v>
      </c>
      <c r="K93" s="48">
        <f t="shared" si="57"/>
        <v>0</v>
      </c>
      <c r="L93" s="48">
        <f t="shared" si="57"/>
        <v>0</v>
      </c>
      <c r="M93" s="63">
        <f>M94</f>
        <v>0</v>
      </c>
      <c r="N93" s="27">
        <f>N94</f>
        <v>0</v>
      </c>
      <c r="O93" s="90">
        <f t="shared" ref="O93:V93" si="58">O94</f>
        <v>0</v>
      </c>
      <c r="P93" s="79">
        <f t="shared" si="58"/>
        <v>0</v>
      </c>
      <c r="Q93" s="79">
        <f t="shared" si="58"/>
        <v>0</v>
      </c>
      <c r="R93" s="79">
        <f t="shared" si="58"/>
        <v>0</v>
      </c>
      <c r="S93" s="79">
        <f t="shared" si="58"/>
        <v>0</v>
      </c>
      <c r="T93" s="79">
        <f t="shared" si="58"/>
        <v>0</v>
      </c>
      <c r="U93" s="79">
        <f t="shared" si="58"/>
        <v>0</v>
      </c>
      <c r="V93" s="79">
        <f t="shared" si="58"/>
        <v>0</v>
      </c>
      <c r="W93" s="55"/>
    </row>
    <row r="94" spans="1:23" ht="43.5" customHeight="1">
      <c r="A94" s="20" t="s">
        <v>237</v>
      </c>
      <c r="B94" s="30" t="s">
        <v>134</v>
      </c>
      <c r="C94" s="20" t="s">
        <v>145</v>
      </c>
      <c r="D94" s="20" t="s">
        <v>196</v>
      </c>
      <c r="E94" s="31" t="s">
        <v>207</v>
      </c>
      <c r="F94" s="29">
        <f t="shared" si="23"/>
        <v>0</v>
      </c>
      <c r="G94" s="66">
        <v>0</v>
      </c>
      <c r="H94" s="66">
        <v>0</v>
      </c>
      <c r="I94" s="66">
        <v>0</v>
      </c>
      <c r="J94" s="66">
        <v>0</v>
      </c>
      <c r="K94" s="66">
        <v>0</v>
      </c>
      <c r="L94" s="66">
        <v>0</v>
      </c>
      <c r="M94" s="66">
        <v>0</v>
      </c>
      <c r="N94" s="26">
        <v>0</v>
      </c>
      <c r="O94" s="87">
        <v>0</v>
      </c>
      <c r="P94" s="84">
        <v>0</v>
      </c>
      <c r="Q94" s="84">
        <v>0</v>
      </c>
      <c r="R94" s="84">
        <v>0</v>
      </c>
      <c r="S94" s="84">
        <v>0</v>
      </c>
      <c r="T94" s="84">
        <v>0</v>
      </c>
      <c r="U94" s="84">
        <v>0</v>
      </c>
      <c r="V94" s="84">
        <v>0</v>
      </c>
      <c r="W94" s="82" t="s">
        <v>144</v>
      </c>
    </row>
    <row r="95" spans="1:23">
      <c r="K95" s="46"/>
    </row>
  </sheetData>
  <mergeCells count="39">
    <mergeCell ref="D64:D65"/>
    <mergeCell ref="F64:F65"/>
    <mergeCell ref="G64:G65"/>
    <mergeCell ref="H64:H65"/>
    <mergeCell ref="I64:I65"/>
    <mergeCell ref="A83:A84"/>
    <mergeCell ref="B83:B84"/>
    <mergeCell ref="A64:A65"/>
    <mergeCell ref="B64:B65"/>
    <mergeCell ref="C64:C65"/>
    <mergeCell ref="W86:W91"/>
    <mergeCell ref="J64:J65"/>
    <mergeCell ref="K64:K65"/>
    <mergeCell ref="L64:L65"/>
    <mergeCell ref="M64:M65"/>
    <mergeCell ref="N64:N65"/>
    <mergeCell ref="O64:O65"/>
    <mergeCell ref="P64:P65"/>
    <mergeCell ref="W54:W67"/>
    <mergeCell ref="R64:R65"/>
    <mergeCell ref="S64:S65"/>
    <mergeCell ref="Q64:Q65"/>
    <mergeCell ref="W78:W85"/>
    <mergeCell ref="T64:T65"/>
    <mergeCell ref="U64:U65"/>
    <mergeCell ref="V64:V65"/>
    <mergeCell ref="W40:W45"/>
    <mergeCell ref="O1:W2"/>
    <mergeCell ref="A3:W4"/>
    <mergeCell ref="A6:A8"/>
    <mergeCell ref="B6:B8"/>
    <mergeCell ref="C6:E7"/>
    <mergeCell ref="W6:W8"/>
    <mergeCell ref="A10:A13"/>
    <mergeCell ref="B10:B13"/>
    <mergeCell ref="W14:W37"/>
    <mergeCell ref="A36:A37"/>
    <mergeCell ref="B36:B37"/>
    <mergeCell ref="F6:V7"/>
  </mergeCells>
  <pageMargins left="0" right="0" top="0.98425196850393704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90"/>
  <sheetViews>
    <sheetView tabSelected="1" topLeftCell="F1" zoomScale="84" zoomScaleNormal="84" workbookViewId="0">
      <selection activeCell="W27" sqref="W27:X28"/>
    </sheetView>
  </sheetViews>
  <sheetFormatPr defaultRowHeight="15"/>
  <cols>
    <col min="1" max="1" width="5.140625" style="1" customWidth="1"/>
    <col min="2" max="2" width="27.140625" style="34" customWidth="1"/>
    <col min="3" max="3" width="17.85546875" style="1" customWidth="1"/>
    <col min="4" max="4" width="13.28515625" style="1" customWidth="1"/>
    <col min="5" max="10" width="13.28515625" style="62" customWidth="1"/>
    <col min="11" max="12" width="13.28515625" style="1" customWidth="1"/>
    <col min="13" max="14" width="13.28515625" style="62" customWidth="1"/>
    <col min="15" max="15" width="14.42578125" style="62" customWidth="1"/>
    <col min="16" max="17" width="10.42578125" style="62" customWidth="1"/>
    <col min="18" max="20" width="10.140625" style="62" customWidth="1"/>
    <col min="21" max="21" width="16" style="1" customWidth="1"/>
  </cols>
  <sheetData>
    <row r="1" spans="1:21" s="41" customFormat="1" ht="18.75">
      <c r="A1" s="151" t="s">
        <v>56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</row>
    <row r="2" spans="1:21" s="41" customFormat="1" ht="45.75" customHeight="1">
      <c r="A2" s="42"/>
      <c r="B2" s="43"/>
      <c r="C2" s="44"/>
      <c r="D2" s="42"/>
      <c r="E2" s="69"/>
      <c r="F2" s="69"/>
      <c r="G2" s="69"/>
      <c r="H2" s="69"/>
      <c r="I2" s="69"/>
      <c r="J2" s="69"/>
      <c r="K2" s="42"/>
      <c r="L2" s="42"/>
      <c r="M2" s="155" t="s">
        <v>302</v>
      </c>
      <c r="N2" s="155"/>
      <c r="O2" s="155"/>
      <c r="P2" s="155"/>
      <c r="Q2" s="155"/>
      <c r="R2" s="155"/>
      <c r="S2" s="155"/>
      <c r="T2" s="155"/>
      <c r="U2" s="155"/>
    </row>
    <row r="3" spans="1:21">
      <c r="A3" s="2"/>
      <c r="B3" s="33"/>
      <c r="C3" s="3"/>
      <c r="D3" s="2"/>
      <c r="E3" s="70"/>
      <c r="F3" s="70"/>
      <c r="G3" s="70"/>
      <c r="H3" s="70"/>
      <c r="I3" s="70"/>
      <c r="J3" s="70"/>
      <c r="K3" s="2"/>
      <c r="L3" s="2"/>
      <c r="M3" s="56"/>
      <c r="N3" s="56"/>
      <c r="O3" s="56"/>
      <c r="P3" s="56"/>
      <c r="Q3" s="56"/>
      <c r="R3" s="56"/>
      <c r="S3" s="56"/>
      <c r="T3" s="56"/>
      <c r="U3" s="39"/>
    </row>
    <row r="4" spans="1:21" ht="18.75">
      <c r="A4" s="152" t="s">
        <v>57</v>
      </c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>
      <c r="A5" s="37"/>
      <c r="B5" s="37"/>
      <c r="C5" s="37"/>
      <c r="D5" s="37"/>
      <c r="E5" s="57"/>
      <c r="F5" s="57"/>
      <c r="G5" s="57"/>
      <c r="H5" s="57"/>
      <c r="I5" s="57"/>
      <c r="J5" s="57"/>
      <c r="K5" s="37"/>
      <c r="L5" s="37"/>
      <c r="M5" s="57"/>
      <c r="N5" s="57"/>
      <c r="O5" s="57"/>
      <c r="P5" s="57"/>
      <c r="Q5" s="57"/>
      <c r="R5" s="57"/>
      <c r="S5" s="57"/>
      <c r="T5" s="57"/>
      <c r="U5" s="37"/>
    </row>
    <row r="6" spans="1:21" s="40" customFormat="1" ht="27" customHeight="1">
      <c r="A6" s="153" t="s">
        <v>0</v>
      </c>
      <c r="B6" s="138" t="s">
        <v>1</v>
      </c>
      <c r="C6" s="153"/>
      <c r="D6" s="156" t="s">
        <v>2</v>
      </c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8"/>
      <c r="U6" s="153" t="s">
        <v>92</v>
      </c>
    </row>
    <row r="7" spans="1:21" s="40" customFormat="1" ht="19.5" customHeight="1">
      <c r="A7" s="153"/>
      <c r="B7" s="138"/>
      <c r="C7" s="153"/>
      <c r="D7" s="36" t="s">
        <v>3</v>
      </c>
      <c r="E7" s="58">
        <v>2015</v>
      </c>
      <c r="F7" s="58">
        <v>2016</v>
      </c>
      <c r="G7" s="58">
        <v>2017</v>
      </c>
      <c r="H7" s="58">
        <v>2018</v>
      </c>
      <c r="I7" s="58">
        <v>2019</v>
      </c>
      <c r="J7" s="58">
        <v>2020</v>
      </c>
      <c r="K7" s="36">
        <v>2021</v>
      </c>
      <c r="L7" s="36">
        <v>2022</v>
      </c>
      <c r="M7" s="58">
        <v>2023</v>
      </c>
      <c r="N7" s="58">
        <v>2024</v>
      </c>
      <c r="O7" s="58">
        <v>2025</v>
      </c>
      <c r="P7" s="58">
        <v>2026</v>
      </c>
      <c r="Q7" s="58">
        <v>2027</v>
      </c>
      <c r="R7" s="58">
        <v>2028</v>
      </c>
      <c r="S7" s="58">
        <v>2029</v>
      </c>
      <c r="T7" s="58">
        <v>2030</v>
      </c>
      <c r="U7" s="153"/>
    </row>
    <row r="8" spans="1:21" s="40" customFormat="1" ht="19.5" customHeight="1">
      <c r="A8" s="38">
        <v>1</v>
      </c>
      <c r="B8" s="38">
        <v>2</v>
      </c>
      <c r="C8" s="38">
        <v>3</v>
      </c>
      <c r="D8" s="38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38">
        <v>11</v>
      </c>
      <c r="L8" s="38">
        <v>12</v>
      </c>
      <c r="M8" s="93">
        <v>13</v>
      </c>
      <c r="N8" s="86">
        <v>14</v>
      </c>
      <c r="O8" s="86">
        <v>15</v>
      </c>
      <c r="P8" s="78">
        <v>16</v>
      </c>
      <c r="Q8" s="78">
        <v>17</v>
      </c>
      <c r="R8" s="78">
        <v>18</v>
      </c>
      <c r="S8" s="78">
        <v>19</v>
      </c>
      <c r="T8" s="78">
        <v>20</v>
      </c>
      <c r="U8" s="38">
        <v>21</v>
      </c>
    </row>
    <row r="9" spans="1:21" ht="40.5" customHeight="1">
      <c r="A9" s="139"/>
      <c r="B9" s="140" t="s">
        <v>97</v>
      </c>
      <c r="C9" s="25" t="s">
        <v>4</v>
      </c>
      <c r="D9" s="4">
        <f>E9+F9+G9+H9+I9+J9+K9+L9+M9+N9+O9+P9+Q9+R9+S9+T9</f>
        <v>2278084.1729700002</v>
      </c>
      <c r="E9" s="59">
        <f>E10+E11+E12+E13</f>
        <v>42133.630000000005</v>
      </c>
      <c r="F9" s="59">
        <f>F10+F11+F12+F13</f>
        <v>46373.070000000007</v>
      </c>
      <c r="G9" s="59">
        <f t="shared" ref="G9" si="0">G10+G11+G12+G13</f>
        <v>66796.2</v>
      </c>
      <c r="H9" s="59">
        <f t="shared" ref="H9:L9" si="1">H10+H11+H12+H13</f>
        <v>196581</v>
      </c>
      <c r="I9" s="59">
        <f t="shared" si="1"/>
        <v>354498.07</v>
      </c>
      <c r="J9" s="59">
        <f t="shared" si="1"/>
        <v>208610.69796999998</v>
      </c>
      <c r="K9" s="4">
        <f t="shared" si="1"/>
        <v>131020.03499999999</v>
      </c>
      <c r="L9" s="4">
        <f t="shared" si="1"/>
        <v>172679.8</v>
      </c>
      <c r="M9" s="59">
        <f>M10+M11+M12+M13</f>
        <v>148390.97</v>
      </c>
      <c r="N9" s="59">
        <f>N10+N11+N12+N13</f>
        <v>101468.8</v>
      </c>
      <c r="O9" s="59">
        <f t="shared" ref="O9:T9" si="2">O10+O11+O12+O13</f>
        <v>94275.8</v>
      </c>
      <c r="P9" s="59">
        <f t="shared" si="2"/>
        <v>143051.22</v>
      </c>
      <c r="Q9" s="59">
        <f t="shared" si="2"/>
        <v>143051.22</v>
      </c>
      <c r="R9" s="59">
        <f t="shared" si="2"/>
        <v>143051.22</v>
      </c>
      <c r="S9" s="59">
        <f t="shared" si="2"/>
        <v>143051.22</v>
      </c>
      <c r="T9" s="59">
        <f t="shared" si="2"/>
        <v>143051.22</v>
      </c>
      <c r="U9" s="141"/>
    </row>
    <row r="10" spans="1:21" ht="30" customHeight="1">
      <c r="A10" s="139"/>
      <c r="B10" s="140"/>
      <c r="C10" s="25" t="s">
        <v>5</v>
      </c>
      <c r="D10" s="4">
        <f t="shared" ref="D10:D73" si="3">E10+F10+G10+H10+I10+J10+K10+L10+M10+N10+O10+P10+Q10+R10+S10+T10</f>
        <v>515269.9</v>
      </c>
      <c r="E10" s="59">
        <v>99.9</v>
      </c>
      <c r="F10" s="59">
        <v>0</v>
      </c>
      <c r="G10" s="59">
        <f t="shared" ref="E10:I12" si="4">G15+G127+G197+G312+G347</f>
        <v>0</v>
      </c>
      <c r="H10" s="59">
        <f t="shared" si="4"/>
        <v>128220</v>
      </c>
      <c r="I10" s="59">
        <f t="shared" si="4"/>
        <v>263620</v>
      </c>
      <c r="J10" s="59">
        <f>J15+J127+J197+J312+J347+J362</f>
        <v>113330</v>
      </c>
      <c r="K10" s="4">
        <f>K197</f>
        <v>0</v>
      </c>
      <c r="L10" s="4">
        <f>L197</f>
        <v>10000</v>
      </c>
      <c r="M10" s="59">
        <f t="shared" ref="M10:N11" si="5">M15+M127+M197+M312+M347</f>
        <v>0</v>
      </c>
      <c r="N10" s="59">
        <f t="shared" si="5"/>
        <v>0</v>
      </c>
      <c r="O10" s="59">
        <f t="shared" ref="O10:T10" si="6">O15+O127+O197+O312+O347</f>
        <v>0</v>
      </c>
      <c r="P10" s="59">
        <f t="shared" si="6"/>
        <v>0</v>
      </c>
      <c r="Q10" s="59">
        <f t="shared" si="6"/>
        <v>0</v>
      </c>
      <c r="R10" s="59">
        <f t="shared" si="6"/>
        <v>0</v>
      </c>
      <c r="S10" s="59">
        <f t="shared" si="6"/>
        <v>0</v>
      </c>
      <c r="T10" s="59">
        <f t="shared" si="6"/>
        <v>0</v>
      </c>
      <c r="U10" s="141"/>
    </row>
    <row r="11" spans="1:21" ht="36" customHeight="1">
      <c r="A11" s="139"/>
      <c r="B11" s="140"/>
      <c r="C11" s="25" t="s">
        <v>6</v>
      </c>
      <c r="D11" s="4">
        <f t="shared" si="3"/>
        <v>104209.61900000001</v>
      </c>
      <c r="E11" s="59">
        <f t="shared" si="4"/>
        <v>0</v>
      </c>
      <c r="F11" s="59">
        <f t="shared" si="4"/>
        <v>0</v>
      </c>
      <c r="G11" s="59">
        <f t="shared" si="4"/>
        <v>7017</v>
      </c>
      <c r="H11" s="59">
        <f t="shared" si="4"/>
        <v>4929</v>
      </c>
      <c r="I11" s="59">
        <f t="shared" si="4"/>
        <v>20096.5</v>
      </c>
      <c r="J11" s="59">
        <f>J16+J128+J198+J313+J348</f>
        <v>21447.618999999999</v>
      </c>
      <c r="K11" s="4">
        <f>K21+K348+K198</f>
        <v>10000</v>
      </c>
      <c r="L11" s="4">
        <f>L348+L198</f>
        <v>15878.5</v>
      </c>
      <c r="M11" s="59">
        <f>M16+M128+M198+M313+M348</f>
        <v>24841</v>
      </c>
      <c r="N11" s="59">
        <f t="shared" si="5"/>
        <v>0</v>
      </c>
      <c r="O11" s="59">
        <f t="shared" ref="O11:T11" si="7">O16+O128+O198+O313+O348</f>
        <v>0</v>
      </c>
      <c r="P11" s="59">
        <f t="shared" si="7"/>
        <v>0</v>
      </c>
      <c r="Q11" s="59">
        <f t="shared" si="7"/>
        <v>0</v>
      </c>
      <c r="R11" s="59">
        <f t="shared" si="7"/>
        <v>0</v>
      </c>
      <c r="S11" s="59">
        <f t="shared" si="7"/>
        <v>0</v>
      </c>
      <c r="T11" s="59">
        <f t="shared" si="7"/>
        <v>0</v>
      </c>
      <c r="U11" s="141"/>
    </row>
    <row r="12" spans="1:21" ht="21" customHeight="1">
      <c r="A12" s="139"/>
      <c r="B12" s="140"/>
      <c r="C12" s="25" t="s">
        <v>7</v>
      </c>
      <c r="D12" s="4">
        <f t="shared" si="3"/>
        <v>1656680.3539699998</v>
      </c>
      <c r="E12" s="59">
        <v>42033.73</v>
      </c>
      <c r="F12" s="59">
        <f t="shared" si="4"/>
        <v>46373.070000000007</v>
      </c>
      <c r="G12" s="59">
        <f t="shared" si="4"/>
        <v>58276.3</v>
      </c>
      <c r="H12" s="59">
        <f t="shared" si="4"/>
        <v>63010.600000000006</v>
      </c>
      <c r="I12" s="59">
        <f t="shared" si="4"/>
        <v>70781.570000000007</v>
      </c>
      <c r="J12" s="59">
        <f>J17+J129+J199+J314+J349</f>
        <v>73833.078969999988</v>
      </c>
      <c r="K12" s="4">
        <f>K17+K129+K199+K314+K349</f>
        <v>121020.03499999999</v>
      </c>
      <c r="L12" s="4">
        <f>L17+L129+L199+L314+L349</f>
        <v>146801.29999999999</v>
      </c>
      <c r="M12" s="59">
        <f>M17+M129+M199+M314+M349</f>
        <v>123549.97</v>
      </c>
      <c r="N12" s="59">
        <f>N17+N129+N199+N314+N349</f>
        <v>101468.8</v>
      </c>
      <c r="O12" s="59">
        <f t="shared" ref="O12:T12" si="8">O17+O129+O199+O314+O349</f>
        <v>94275.8</v>
      </c>
      <c r="P12" s="59">
        <f>P17+P129+P199+P314+P349</f>
        <v>143051.22</v>
      </c>
      <c r="Q12" s="59">
        <f t="shared" si="8"/>
        <v>143051.22</v>
      </c>
      <c r="R12" s="59">
        <f t="shared" si="8"/>
        <v>143051.22</v>
      </c>
      <c r="S12" s="59">
        <f t="shared" si="8"/>
        <v>143051.22</v>
      </c>
      <c r="T12" s="59">
        <f t="shared" si="8"/>
        <v>143051.22</v>
      </c>
      <c r="U12" s="141"/>
    </row>
    <row r="13" spans="1:21" ht="41.25" customHeight="1">
      <c r="A13" s="139"/>
      <c r="B13" s="140"/>
      <c r="C13" s="25" t="s">
        <v>8</v>
      </c>
      <c r="D13" s="4">
        <f t="shared" si="3"/>
        <v>1924.3000000000002</v>
      </c>
      <c r="E13" s="59">
        <v>0</v>
      </c>
      <c r="F13" s="59">
        <v>0</v>
      </c>
      <c r="G13" s="59">
        <v>1502.9</v>
      </c>
      <c r="H13" s="59">
        <v>421.4</v>
      </c>
      <c r="I13" s="59">
        <v>0</v>
      </c>
      <c r="J13" s="59">
        <v>0</v>
      </c>
      <c r="K13" s="4">
        <v>0</v>
      </c>
      <c r="L13" s="4">
        <v>0</v>
      </c>
      <c r="M13" s="59">
        <v>0</v>
      </c>
      <c r="N13" s="59">
        <v>0</v>
      </c>
      <c r="O13" s="59">
        <v>0</v>
      </c>
      <c r="P13" s="59">
        <v>0</v>
      </c>
      <c r="Q13" s="59">
        <v>0</v>
      </c>
      <c r="R13" s="59">
        <v>0</v>
      </c>
      <c r="S13" s="59">
        <v>0</v>
      </c>
      <c r="T13" s="59">
        <v>0</v>
      </c>
      <c r="U13" s="141"/>
    </row>
    <row r="14" spans="1:21" s="7" customFormat="1" ht="21" customHeight="1">
      <c r="A14" s="139" t="s">
        <v>9</v>
      </c>
      <c r="B14" s="140" t="s">
        <v>10</v>
      </c>
      <c r="C14" s="25" t="s">
        <v>4</v>
      </c>
      <c r="D14" s="4">
        <f t="shared" si="3"/>
        <v>1121324.98</v>
      </c>
      <c r="E14" s="59">
        <f>E15+E16+E17+E18</f>
        <v>13515.65</v>
      </c>
      <c r="F14" s="59">
        <f t="shared" ref="F14:H14" si="9">F15+F16+F17+F18</f>
        <v>16018.98</v>
      </c>
      <c r="G14" s="59">
        <f t="shared" si="9"/>
        <v>31773.200000000001</v>
      </c>
      <c r="H14" s="59">
        <f t="shared" si="9"/>
        <v>152735.6</v>
      </c>
      <c r="I14" s="59">
        <f>I15+I16+I17+I18</f>
        <v>292425.09999999998</v>
      </c>
      <c r="J14" s="59">
        <f>J15+J16+J17+J18</f>
        <v>144812.38500000001</v>
      </c>
      <c r="K14" s="4">
        <f t="shared" ref="K14" si="10">K15+K16+K17+K18</f>
        <v>26773.014999999999</v>
      </c>
      <c r="L14" s="4">
        <f>L15+L16+L17+L18</f>
        <v>45090.2</v>
      </c>
      <c r="M14" s="59">
        <f>M15+M16+M17+M18</f>
        <v>38157.949999999997</v>
      </c>
      <c r="N14" s="59">
        <f>N15+N16+N17+N18</f>
        <v>37560.800000000003</v>
      </c>
      <c r="O14" s="59">
        <f t="shared" ref="O14:T14" si="11">O15+O16+O17+O18</f>
        <v>33400</v>
      </c>
      <c r="P14" s="59">
        <f t="shared" si="11"/>
        <v>57812.42</v>
      </c>
      <c r="Q14" s="59">
        <f t="shared" si="11"/>
        <v>57812.42</v>
      </c>
      <c r="R14" s="59">
        <f t="shared" si="11"/>
        <v>57812.42</v>
      </c>
      <c r="S14" s="59">
        <f t="shared" si="11"/>
        <v>57812.42</v>
      </c>
      <c r="T14" s="59">
        <f t="shared" si="11"/>
        <v>57812.42</v>
      </c>
      <c r="U14" s="142" t="s">
        <v>87</v>
      </c>
    </row>
    <row r="15" spans="1:21" s="7" customFormat="1" ht="29.25" customHeight="1">
      <c r="A15" s="139"/>
      <c r="B15" s="140"/>
      <c r="C15" s="25" t="s">
        <v>5</v>
      </c>
      <c r="D15" s="4">
        <f t="shared" si="3"/>
        <v>505170</v>
      </c>
      <c r="E15" s="59">
        <f t="shared" ref="E15:N15" si="12">E20+E107</f>
        <v>0</v>
      </c>
      <c r="F15" s="59">
        <f t="shared" si="12"/>
        <v>0</v>
      </c>
      <c r="G15" s="59">
        <f t="shared" si="12"/>
        <v>0</v>
      </c>
      <c r="H15" s="59">
        <f t="shared" si="12"/>
        <v>128220</v>
      </c>
      <c r="I15" s="59">
        <f t="shared" si="12"/>
        <v>263620</v>
      </c>
      <c r="J15" s="59">
        <f t="shared" si="12"/>
        <v>113330</v>
      </c>
      <c r="K15" s="4">
        <f t="shared" si="12"/>
        <v>0</v>
      </c>
      <c r="L15" s="4">
        <f t="shared" si="12"/>
        <v>0</v>
      </c>
      <c r="M15" s="59">
        <f>M20+M107</f>
        <v>0</v>
      </c>
      <c r="N15" s="59">
        <f t="shared" si="12"/>
        <v>0</v>
      </c>
      <c r="O15" s="59">
        <f t="shared" ref="O15:T15" si="13">O20+O107</f>
        <v>0</v>
      </c>
      <c r="P15" s="59">
        <f t="shared" si="13"/>
        <v>0</v>
      </c>
      <c r="Q15" s="59">
        <f t="shared" si="13"/>
        <v>0</v>
      </c>
      <c r="R15" s="59">
        <f t="shared" si="13"/>
        <v>0</v>
      </c>
      <c r="S15" s="59">
        <f t="shared" si="13"/>
        <v>0</v>
      </c>
      <c r="T15" s="59">
        <f t="shared" si="13"/>
        <v>0</v>
      </c>
      <c r="U15" s="143"/>
    </row>
    <row r="16" spans="1:21" s="7" customFormat="1" ht="21" customHeight="1">
      <c r="A16" s="139"/>
      <c r="B16" s="140"/>
      <c r="C16" s="25" t="s">
        <v>6</v>
      </c>
      <c r="D16" s="4">
        <f t="shared" si="3"/>
        <v>24452.395</v>
      </c>
      <c r="E16" s="59">
        <f t="shared" ref="E16:I16" si="14">E21+E108</f>
        <v>0</v>
      </c>
      <c r="F16" s="59">
        <f t="shared" si="14"/>
        <v>0</v>
      </c>
      <c r="G16" s="59">
        <f t="shared" si="14"/>
        <v>7017</v>
      </c>
      <c r="H16" s="59">
        <f t="shared" si="14"/>
        <v>4929</v>
      </c>
      <c r="I16" s="59">
        <f t="shared" si="14"/>
        <v>6305.8</v>
      </c>
      <c r="J16" s="59">
        <f>J21+J108</f>
        <v>6200.5950000000003</v>
      </c>
      <c r="K16" s="4">
        <v>0</v>
      </c>
      <c r="L16" s="4">
        <f>L21+L108</f>
        <v>0</v>
      </c>
      <c r="M16" s="59">
        <f>M21+M108</f>
        <v>0</v>
      </c>
      <c r="N16" s="59">
        <f>N21+N108</f>
        <v>0</v>
      </c>
      <c r="O16" s="59">
        <f t="shared" ref="O16:T16" si="15">O21+O108</f>
        <v>0</v>
      </c>
      <c r="P16" s="59">
        <f t="shared" si="15"/>
        <v>0</v>
      </c>
      <c r="Q16" s="59">
        <f t="shared" si="15"/>
        <v>0</v>
      </c>
      <c r="R16" s="59">
        <f t="shared" si="15"/>
        <v>0</v>
      </c>
      <c r="S16" s="59">
        <f t="shared" si="15"/>
        <v>0</v>
      </c>
      <c r="T16" s="59">
        <f t="shared" si="15"/>
        <v>0</v>
      </c>
      <c r="U16" s="143"/>
    </row>
    <row r="17" spans="1:24" s="7" customFormat="1" ht="21" customHeight="1">
      <c r="A17" s="139"/>
      <c r="B17" s="140"/>
      <c r="C17" s="25" t="s">
        <v>7</v>
      </c>
      <c r="D17" s="4">
        <f t="shared" si="3"/>
        <v>590621.08500000008</v>
      </c>
      <c r="E17" s="59">
        <f>E22+E109</f>
        <v>13515.65</v>
      </c>
      <c r="F17" s="59">
        <f>F22+F109</f>
        <v>16018.98</v>
      </c>
      <c r="G17" s="59">
        <v>23674.7</v>
      </c>
      <c r="H17" s="59">
        <f>H22+H109</f>
        <v>19586.600000000002</v>
      </c>
      <c r="I17" s="59">
        <f>I22+I109</f>
        <v>22499.300000000003</v>
      </c>
      <c r="J17" s="59">
        <f>J22+J109</f>
        <v>25281.79</v>
      </c>
      <c r="K17" s="4">
        <f>K22+K109</f>
        <v>26773.014999999999</v>
      </c>
      <c r="L17" s="4">
        <f>L22+L114</f>
        <v>45090.2</v>
      </c>
      <c r="M17" s="59">
        <f>M22+M109</f>
        <v>38157.949999999997</v>
      </c>
      <c r="N17" s="59">
        <f t="shared" ref="M17:N18" si="16">N22+N109</f>
        <v>37560.800000000003</v>
      </c>
      <c r="O17" s="59">
        <f t="shared" ref="O17:T17" si="17">O22+O109</f>
        <v>33400</v>
      </c>
      <c r="P17" s="59">
        <f t="shared" si="17"/>
        <v>57812.42</v>
      </c>
      <c r="Q17" s="59">
        <f t="shared" si="17"/>
        <v>57812.42</v>
      </c>
      <c r="R17" s="59">
        <f t="shared" si="17"/>
        <v>57812.42</v>
      </c>
      <c r="S17" s="59">
        <f t="shared" si="17"/>
        <v>57812.42</v>
      </c>
      <c r="T17" s="59">
        <f t="shared" si="17"/>
        <v>57812.42</v>
      </c>
      <c r="U17" s="143"/>
    </row>
    <row r="18" spans="1:24" s="7" customFormat="1" ht="21" customHeight="1">
      <c r="A18" s="139"/>
      <c r="B18" s="140"/>
      <c r="C18" s="25" t="s">
        <v>8</v>
      </c>
      <c r="D18" s="4">
        <f t="shared" si="3"/>
        <v>1081.5</v>
      </c>
      <c r="E18" s="59">
        <f t="shared" ref="E18:J18" si="18">E23+E110</f>
        <v>0</v>
      </c>
      <c r="F18" s="59">
        <f t="shared" si="18"/>
        <v>0</v>
      </c>
      <c r="G18" s="59">
        <f t="shared" si="18"/>
        <v>1081.5</v>
      </c>
      <c r="H18" s="59">
        <f t="shared" si="18"/>
        <v>0</v>
      </c>
      <c r="I18" s="59">
        <f t="shared" si="18"/>
        <v>0</v>
      </c>
      <c r="J18" s="59">
        <f t="shared" si="18"/>
        <v>0</v>
      </c>
      <c r="K18" s="4">
        <f>K23+K110</f>
        <v>0</v>
      </c>
      <c r="L18" s="4">
        <f>L23+L110</f>
        <v>0</v>
      </c>
      <c r="M18" s="59">
        <f t="shared" si="16"/>
        <v>0</v>
      </c>
      <c r="N18" s="59">
        <f t="shared" si="16"/>
        <v>0</v>
      </c>
      <c r="O18" s="59">
        <f t="shared" ref="O18:T18" si="19">O23+O110</f>
        <v>0</v>
      </c>
      <c r="P18" s="59">
        <f t="shared" si="19"/>
        <v>0</v>
      </c>
      <c r="Q18" s="59">
        <f t="shared" si="19"/>
        <v>0</v>
      </c>
      <c r="R18" s="59">
        <f t="shared" si="19"/>
        <v>0</v>
      </c>
      <c r="S18" s="59">
        <f t="shared" si="19"/>
        <v>0</v>
      </c>
      <c r="T18" s="59">
        <f t="shared" si="19"/>
        <v>0</v>
      </c>
      <c r="U18" s="143"/>
    </row>
    <row r="19" spans="1:24" s="7" customFormat="1" ht="21" customHeight="1">
      <c r="A19" s="154" t="s">
        <v>64</v>
      </c>
      <c r="B19" s="140" t="s">
        <v>11</v>
      </c>
      <c r="C19" s="25" t="s">
        <v>4</v>
      </c>
      <c r="D19" s="5">
        <f t="shared" si="3"/>
        <v>1104733.32</v>
      </c>
      <c r="E19" s="59">
        <f>E20+E21+E22+E23</f>
        <v>11915.65</v>
      </c>
      <c r="F19" s="59">
        <f t="shared" ref="F19:I19" si="20">F20+F21+F22+F23</f>
        <v>14918.98</v>
      </c>
      <c r="G19" s="59">
        <f t="shared" si="20"/>
        <v>30573.200000000001</v>
      </c>
      <c r="H19" s="59">
        <f>H20+H21+H22+H23</f>
        <v>151535.6</v>
      </c>
      <c r="I19" s="59">
        <f t="shared" si="20"/>
        <v>286697.09999999998</v>
      </c>
      <c r="J19" s="59">
        <f>J20+J21+J22+J23</f>
        <v>144348.72500000001</v>
      </c>
      <c r="K19" s="4">
        <f>K20+K21+K22+K23</f>
        <v>26673.014999999999</v>
      </c>
      <c r="L19" s="4">
        <f>L20+L21+L22+L23</f>
        <v>44490.2</v>
      </c>
      <c r="M19" s="59">
        <f t="shared" ref="M19:N19" si="21">M20+M21+M22+M23</f>
        <v>37557.949999999997</v>
      </c>
      <c r="N19" s="59">
        <f t="shared" si="21"/>
        <v>36960.800000000003</v>
      </c>
      <c r="O19" s="59">
        <f t="shared" ref="O19:T19" si="22">O20+O21+O22+O23</f>
        <v>33000</v>
      </c>
      <c r="P19" s="59">
        <f t="shared" si="22"/>
        <v>57212.42</v>
      </c>
      <c r="Q19" s="59">
        <f t="shared" si="22"/>
        <v>57212.42</v>
      </c>
      <c r="R19" s="59">
        <f t="shared" si="22"/>
        <v>57212.42</v>
      </c>
      <c r="S19" s="59">
        <f t="shared" si="22"/>
        <v>57212.42</v>
      </c>
      <c r="T19" s="59">
        <f t="shared" si="22"/>
        <v>57212.42</v>
      </c>
      <c r="U19" s="143"/>
    </row>
    <row r="20" spans="1:24" s="7" customFormat="1" ht="32.25" customHeight="1">
      <c r="A20" s="154"/>
      <c r="B20" s="140"/>
      <c r="C20" s="25" t="s">
        <v>5</v>
      </c>
      <c r="D20" s="5">
        <f t="shared" si="3"/>
        <v>505170</v>
      </c>
      <c r="E20" s="59">
        <f>E25+E35+E40+E45+E50+E54+E58+E66+E71</f>
        <v>0</v>
      </c>
      <c r="F20" s="59">
        <f t="shared" ref="F20:N20" si="23">F25+F35+F40+F45+F50+F54+F58+F66+F71</f>
        <v>0</v>
      </c>
      <c r="G20" s="59">
        <f t="shared" si="23"/>
        <v>0</v>
      </c>
      <c r="H20" s="59">
        <f t="shared" si="23"/>
        <v>128220</v>
      </c>
      <c r="I20" s="59">
        <f t="shared" si="23"/>
        <v>263620</v>
      </c>
      <c r="J20" s="59">
        <f t="shared" si="23"/>
        <v>113330</v>
      </c>
      <c r="K20" s="4">
        <f t="shared" si="23"/>
        <v>0</v>
      </c>
      <c r="L20" s="4">
        <f t="shared" si="23"/>
        <v>0</v>
      </c>
      <c r="M20" s="59">
        <f t="shared" si="23"/>
        <v>0</v>
      </c>
      <c r="N20" s="59">
        <f t="shared" si="23"/>
        <v>0</v>
      </c>
      <c r="O20" s="59">
        <f t="shared" ref="O20:T20" si="24">O25+O35+O40+O45+O50+O54+O58+O66+O71</f>
        <v>0</v>
      </c>
      <c r="P20" s="59">
        <f t="shared" si="24"/>
        <v>0</v>
      </c>
      <c r="Q20" s="59">
        <f t="shared" si="24"/>
        <v>0</v>
      </c>
      <c r="R20" s="59">
        <f t="shared" si="24"/>
        <v>0</v>
      </c>
      <c r="S20" s="59">
        <f t="shared" si="24"/>
        <v>0</v>
      </c>
      <c r="T20" s="59">
        <f t="shared" si="24"/>
        <v>0</v>
      </c>
      <c r="U20" s="143"/>
    </row>
    <row r="21" spans="1:24" s="7" customFormat="1" ht="21" customHeight="1">
      <c r="A21" s="154"/>
      <c r="B21" s="140"/>
      <c r="C21" s="25" t="s">
        <v>6</v>
      </c>
      <c r="D21" s="5">
        <f t="shared" si="3"/>
        <v>24452.395</v>
      </c>
      <c r="E21" s="59">
        <f>E26+E36+E41+E46+E51+E55+E59+E67+E72</f>
        <v>0</v>
      </c>
      <c r="F21" s="59">
        <f>F26+F36+F41+F46+F51+F55+F59+F67+F72</f>
        <v>0</v>
      </c>
      <c r="G21" s="59">
        <f>G26+G36+G41+G46+G51+G55+G59+G67+G72</f>
        <v>7017</v>
      </c>
      <c r="H21" s="59">
        <f>H26+H36+H41+H46+H51+H55+H59+H67+H72+H76</f>
        <v>4929</v>
      </c>
      <c r="I21" s="59">
        <f>I26+I36+I41+I46+I51+I55+I59+I67+I72+I76+I31</f>
        <v>6305.8</v>
      </c>
      <c r="J21" s="59">
        <f>J26+J31+J36+J41+J46+J51+J55+J59+J67+J72+J76+J80+J84+J88</f>
        <v>6200.5950000000003</v>
      </c>
      <c r="K21" s="4">
        <f>K26</f>
        <v>0</v>
      </c>
      <c r="L21" s="4">
        <f>L26+L36+L41+L46+L51+L55+L59+L67+L72+L76+L31</f>
        <v>0</v>
      </c>
      <c r="M21" s="59">
        <f>M26+M36+M41+M46+M51+M55+M59+M67+M72+M76+M31</f>
        <v>0</v>
      </c>
      <c r="N21" s="59">
        <f>N26+N36+N41+N46+N51+N55+N59+N67+N72+N76+N31</f>
        <v>0</v>
      </c>
      <c r="O21" s="59">
        <f t="shared" ref="O21:T21" si="25">O26+O36+O41+O46+O51+O55+O59+O67+O72+O76+O31</f>
        <v>0</v>
      </c>
      <c r="P21" s="59">
        <f t="shared" si="25"/>
        <v>0</v>
      </c>
      <c r="Q21" s="59">
        <f t="shared" si="25"/>
        <v>0</v>
      </c>
      <c r="R21" s="59">
        <f t="shared" si="25"/>
        <v>0</v>
      </c>
      <c r="S21" s="59">
        <f t="shared" si="25"/>
        <v>0</v>
      </c>
      <c r="T21" s="59">
        <f t="shared" si="25"/>
        <v>0</v>
      </c>
      <c r="U21" s="143"/>
    </row>
    <row r="22" spans="1:24" s="7" customFormat="1" ht="21" customHeight="1">
      <c r="A22" s="154"/>
      <c r="B22" s="140"/>
      <c r="C22" s="25" t="s">
        <v>7</v>
      </c>
      <c r="D22" s="5">
        <f t="shared" si="3"/>
        <v>574029.42499999993</v>
      </c>
      <c r="E22" s="59">
        <f>E27+E37+E42+E47+E52+E56+E60+E68++E73</f>
        <v>11915.65</v>
      </c>
      <c r="F22" s="59">
        <f>F27+F37+F42+F47+F52+F56+F60+F68++F73</f>
        <v>14918.98</v>
      </c>
      <c r="G22" s="59">
        <f>G27+G37+G42+G47+G52+G56+G60+G68++G73+G64</f>
        <v>22474.7</v>
      </c>
      <c r="H22" s="59">
        <f>H27+H37+H42+H47+H52+H56+H60+H68++H73</f>
        <v>18386.600000000002</v>
      </c>
      <c r="I22" s="59">
        <f>I27+I37+I42+I47+I52+I56+I60+I68++I73+I32+I77+I81</f>
        <v>16771.300000000003</v>
      </c>
      <c r="J22" s="59">
        <v>24818.13</v>
      </c>
      <c r="K22" s="4">
        <f>K27+K105+K56</f>
        <v>26673.014999999999</v>
      </c>
      <c r="L22" s="4">
        <f>L27</f>
        <v>44490.2</v>
      </c>
      <c r="M22" s="59">
        <f>M27</f>
        <v>37557.949999999997</v>
      </c>
      <c r="N22" s="59">
        <f t="shared" ref="N22:T22" si="26">N27</f>
        <v>36960.800000000003</v>
      </c>
      <c r="O22" s="59">
        <f t="shared" si="26"/>
        <v>33000</v>
      </c>
      <c r="P22" s="59">
        <f t="shared" si="26"/>
        <v>57212.42</v>
      </c>
      <c r="Q22" s="59">
        <f t="shared" si="26"/>
        <v>57212.42</v>
      </c>
      <c r="R22" s="59">
        <f t="shared" si="26"/>
        <v>57212.42</v>
      </c>
      <c r="S22" s="59">
        <f t="shared" si="26"/>
        <v>57212.42</v>
      </c>
      <c r="T22" s="59">
        <f t="shared" si="26"/>
        <v>57212.42</v>
      </c>
      <c r="U22" s="143"/>
    </row>
    <row r="23" spans="1:24" s="7" customFormat="1" ht="21" customHeight="1">
      <c r="A23" s="154"/>
      <c r="B23" s="140"/>
      <c r="C23" s="25" t="s">
        <v>8</v>
      </c>
      <c r="D23" s="5">
        <f t="shared" si="3"/>
        <v>1081.5</v>
      </c>
      <c r="E23" s="59">
        <f t="shared" ref="E23:N23" si="27">E28+E38+E43+E48+E69</f>
        <v>0</v>
      </c>
      <c r="F23" s="59">
        <f t="shared" si="27"/>
        <v>0</v>
      </c>
      <c r="G23" s="59">
        <f t="shared" si="27"/>
        <v>1081.5</v>
      </c>
      <c r="H23" s="59">
        <f t="shared" si="27"/>
        <v>0</v>
      </c>
      <c r="I23" s="59">
        <f t="shared" si="27"/>
        <v>0</v>
      </c>
      <c r="J23" s="59">
        <f t="shared" si="27"/>
        <v>0</v>
      </c>
      <c r="K23" s="4">
        <f t="shared" si="27"/>
        <v>0</v>
      </c>
      <c r="L23" s="4">
        <f t="shared" si="27"/>
        <v>0</v>
      </c>
      <c r="M23" s="59">
        <f t="shared" si="27"/>
        <v>0</v>
      </c>
      <c r="N23" s="59">
        <f t="shared" si="27"/>
        <v>0</v>
      </c>
      <c r="O23" s="59">
        <f t="shared" ref="O23:T23" si="28">O28+O38+O43+O48+O69</f>
        <v>0</v>
      </c>
      <c r="P23" s="59">
        <f t="shared" si="28"/>
        <v>0</v>
      </c>
      <c r="Q23" s="59">
        <f t="shared" si="28"/>
        <v>0</v>
      </c>
      <c r="R23" s="59">
        <f t="shared" si="28"/>
        <v>0</v>
      </c>
      <c r="S23" s="59">
        <f t="shared" si="28"/>
        <v>0</v>
      </c>
      <c r="T23" s="59">
        <f t="shared" si="28"/>
        <v>0</v>
      </c>
      <c r="U23" s="143"/>
    </row>
    <row r="24" spans="1:24" ht="21" customHeight="1">
      <c r="A24" s="137" t="s">
        <v>59</v>
      </c>
      <c r="B24" s="138" t="s">
        <v>12</v>
      </c>
      <c r="C24" s="24" t="s">
        <v>4</v>
      </c>
      <c r="D24" s="5">
        <f t="shared" si="3"/>
        <v>554025.1449999999</v>
      </c>
      <c r="E24" s="60">
        <f>E25+E26+E27+E28</f>
        <v>11492.39</v>
      </c>
      <c r="F24" s="60">
        <f t="shared" ref="F24:J24" si="29">F25+F26+F27+F28</f>
        <v>13283.8</v>
      </c>
      <c r="G24" s="60">
        <f t="shared" si="29"/>
        <v>19757.900000000001</v>
      </c>
      <c r="H24" s="60">
        <f t="shared" si="29"/>
        <v>15658.2</v>
      </c>
      <c r="I24" s="60">
        <f>I25+I26+I27+I28</f>
        <v>15791.2</v>
      </c>
      <c r="J24" s="60">
        <f t="shared" si="29"/>
        <v>16061.58</v>
      </c>
      <c r="K24" s="5">
        <f>K25+K26+K27+K28</f>
        <v>23909.025000000001</v>
      </c>
      <c r="L24" s="5">
        <f t="shared" ref="L24" si="30">L25+L26+L27+L28</f>
        <v>44490.2</v>
      </c>
      <c r="M24" s="60">
        <f>M25+M26+M27+M28</f>
        <v>37557.949999999997</v>
      </c>
      <c r="N24" s="60">
        <f>N25+N26+N27+N28</f>
        <v>36960.800000000003</v>
      </c>
      <c r="O24" s="60">
        <f t="shared" ref="O24:T24" si="31">O25+O26+O27+O28</f>
        <v>33000</v>
      </c>
      <c r="P24" s="60">
        <f t="shared" si="31"/>
        <v>57212.42</v>
      </c>
      <c r="Q24" s="60">
        <f t="shared" si="31"/>
        <v>57212.42</v>
      </c>
      <c r="R24" s="60">
        <f t="shared" si="31"/>
        <v>57212.42</v>
      </c>
      <c r="S24" s="60">
        <f t="shared" si="31"/>
        <v>57212.42</v>
      </c>
      <c r="T24" s="60">
        <f t="shared" si="31"/>
        <v>57212.42</v>
      </c>
      <c r="U24" s="143"/>
    </row>
    <row r="25" spans="1:24" ht="30" customHeight="1">
      <c r="A25" s="137"/>
      <c r="B25" s="138"/>
      <c r="C25" s="24" t="s">
        <v>5</v>
      </c>
      <c r="D25" s="5">
        <f t="shared" si="3"/>
        <v>0</v>
      </c>
      <c r="E25" s="60">
        <v>0</v>
      </c>
      <c r="F25" s="60">
        <v>0</v>
      </c>
      <c r="G25" s="60">
        <v>0</v>
      </c>
      <c r="H25" s="60">
        <v>0</v>
      </c>
      <c r="I25" s="60">
        <v>0</v>
      </c>
      <c r="J25" s="60">
        <v>0</v>
      </c>
      <c r="K25" s="5">
        <v>0</v>
      </c>
      <c r="L25" s="5">
        <v>0</v>
      </c>
      <c r="M25" s="60">
        <v>0</v>
      </c>
      <c r="N25" s="60">
        <v>0</v>
      </c>
      <c r="O25" s="60">
        <v>0</v>
      </c>
      <c r="P25" s="60">
        <v>0</v>
      </c>
      <c r="Q25" s="60">
        <v>0</v>
      </c>
      <c r="R25" s="60">
        <v>0</v>
      </c>
      <c r="S25" s="60">
        <v>0</v>
      </c>
      <c r="T25" s="60">
        <v>0</v>
      </c>
      <c r="U25" s="143"/>
    </row>
    <row r="26" spans="1:24" ht="21" customHeight="1">
      <c r="A26" s="137"/>
      <c r="B26" s="138"/>
      <c r="C26" s="24" t="s">
        <v>6</v>
      </c>
      <c r="D26" s="5">
        <f t="shared" si="3"/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v>0</v>
      </c>
      <c r="K26" s="5">
        <v>0</v>
      </c>
      <c r="L26" s="5">
        <v>0</v>
      </c>
      <c r="M26" s="60">
        <v>0</v>
      </c>
      <c r="N26" s="60">
        <v>0</v>
      </c>
      <c r="O26" s="60">
        <v>0</v>
      </c>
      <c r="P26" s="60">
        <v>0</v>
      </c>
      <c r="Q26" s="60">
        <v>0</v>
      </c>
      <c r="R26" s="60">
        <v>0</v>
      </c>
      <c r="S26" s="60">
        <v>0</v>
      </c>
      <c r="T26" s="60">
        <v>0</v>
      </c>
      <c r="U26" s="143"/>
    </row>
    <row r="27" spans="1:24" ht="21" customHeight="1">
      <c r="A27" s="137"/>
      <c r="B27" s="138"/>
      <c r="C27" s="24" t="s">
        <v>7</v>
      </c>
      <c r="D27" s="5">
        <f t="shared" si="3"/>
        <v>554025.1449999999</v>
      </c>
      <c r="E27" s="60">
        <v>11492.39</v>
      </c>
      <c r="F27" s="60">
        <v>13283.8</v>
      </c>
      <c r="G27" s="60">
        <v>19757.900000000001</v>
      </c>
      <c r="H27" s="60">
        <v>15658.2</v>
      </c>
      <c r="I27" s="60">
        <v>15791.2</v>
      </c>
      <c r="J27" s="60">
        <v>16061.58</v>
      </c>
      <c r="K27" s="5">
        <v>23909.025000000001</v>
      </c>
      <c r="L27" s="5">
        <v>44490.2</v>
      </c>
      <c r="M27" s="60">
        <v>37557.949999999997</v>
      </c>
      <c r="N27" s="60">
        <v>36960.800000000003</v>
      </c>
      <c r="O27" s="60">
        <v>33000</v>
      </c>
      <c r="P27" s="60">
        <v>57212.42</v>
      </c>
      <c r="Q27" s="60">
        <v>57212.42</v>
      </c>
      <c r="R27" s="60">
        <v>57212.42</v>
      </c>
      <c r="S27" s="60">
        <v>57212.42</v>
      </c>
      <c r="T27" s="60">
        <v>57212.42</v>
      </c>
      <c r="U27" s="143"/>
      <c r="W27" s="92"/>
      <c r="X27" s="94"/>
    </row>
    <row r="28" spans="1:24" ht="21" customHeight="1">
      <c r="A28" s="137"/>
      <c r="B28" s="138"/>
      <c r="C28" s="24" t="s">
        <v>8</v>
      </c>
      <c r="D28" s="5">
        <f t="shared" si="3"/>
        <v>0</v>
      </c>
      <c r="E28" s="60">
        <v>0</v>
      </c>
      <c r="F28" s="60">
        <v>0</v>
      </c>
      <c r="G28" s="60">
        <v>0</v>
      </c>
      <c r="H28" s="60">
        <v>0</v>
      </c>
      <c r="I28" s="60">
        <v>0</v>
      </c>
      <c r="J28" s="60">
        <v>0</v>
      </c>
      <c r="K28" s="5">
        <v>0</v>
      </c>
      <c r="L28" s="5">
        <v>0</v>
      </c>
      <c r="M28" s="60">
        <v>0</v>
      </c>
      <c r="N28" s="60">
        <v>0</v>
      </c>
      <c r="O28" s="60">
        <v>0</v>
      </c>
      <c r="P28" s="60">
        <v>0</v>
      </c>
      <c r="Q28" s="60">
        <v>0</v>
      </c>
      <c r="R28" s="60">
        <v>0</v>
      </c>
      <c r="S28" s="60">
        <v>0</v>
      </c>
      <c r="T28" s="60">
        <v>0</v>
      </c>
      <c r="U28" s="143"/>
    </row>
    <row r="29" spans="1:24" ht="21" customHeight="1">
      <c r="A29" s="137" t="s">
        <v>60</v>
      </c>
      <c r="B29" s="138" t="s">
        <v>127</v>
      </c>
      <c r="C29" s="24" t="s">
        <v>4</v>
      </c>
      <c r="D29" s="5">
        <f t="shared" si="3"/>
        <v>9405.41</v>
      </c>
      <c r="E29" s="60">
        <v>0</v>
      </c>
      <c r="F29" s="60">
        <v>0</v>
      </c>
      <c r="G29" s="60">
        <v>0</v>
      </c>
      <c r="H29" s="60">
        <v>0</v>
      </c>
      <c r="I29" s="60">
        <f>I31+I32</f>
        <v>3941.1</v>
      </c>
      <c r="J29" s="60">
        <f>J31+J32</f>
        <v>5464.31</v>
      </c>
      <c r="K29" s="5">
        <f>K31+K32</f>
        <v>0</v>
      </c>
      <c r="L29" s="5">
        <v>0</v>
      </c>
      <c r="M29" s="60">
        <f t="shared" ref="M29:N29" si="32">M32+M31</f>
        <v>0</v>
      </c>
      <c r="N29" s="60">
        <f t="shared" si="32"/>
        <v>0</v>
      </c>
      <c r="O29" s="60">
        <f t="shared" ref="O29:T29" si="33">O32+O31</f>
        <v>0</v>
      </c>
      <c r="P29" s="60">
        <f t="shared" si="33"/>
        <v>0</v>
      </c>
      <c r="Q29" s="60">
        <f t="shared" si="33"/>
        <v>0</v>
      </c>
      <c r="R29" s="60">
        <f t="shared" si="33"/>
        <v>0</v>
      </c>
      <c r="S29" s="60">
        <f t="shared" si="33"/>
        <v>0</v>
      </c>
      <c r="T29" s="60">
        <f t="shared" si="33"/>
        <v>0</v>
      </c>
      <c r="U29" s="143"/>
    </row>
    <row r="30" spans="1:24" ht="31.5" customHeight="1">
      <c r="A30" s="137"/>
      <c r="B30" s="138"/>
      <c r="C30" s="24" t="s">
        <v>5</v>
      </c>
      <c r="D30" s="5">
        <f t="shared" si="3"/>
        <v>0</v>
      </c>
      <c r="E30" s="60">
        <v>0</v>
      </c>
      <c r="F30" s="60">
        <v>0</v>
      </c>
      <c r="G30" s="60">
        <v>0</v>
      </c>
      <c r="H30" s="60">
        <v>0</v>
      </c>
      <c r="I30" s="60">
        <v>0</v>
      </c>
      <c r="J30" s="60">
        <v>0</v>
      </c>
      <c r="K30" s="5">
        <v>0</v>
      </c>
      <c r="L30" s="5">
        <v>0</v>
      </c>
      <c r="M30" s="60">
        <v>0</v>
      </c>
      <c r="N30" s="60">
        <v>0</v>
      </c>
      <c r="O30" s="60"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143"/>
    </row>
    <row r="31" spans="1:24" ht="21" customHeight="1">
      <c r="A31" s="137"/>
      <c r="B31" s="138"/>
      <c r="C31" s="24" t="s">
        <v>6</v>
      </c>
      <c r="D31" s="5">
        <f t="shared" si="3"/>
        <v>8935.0950000000012</v>
      </c>
      <c r="E31" s="60">
        <v>0</v>
      </c>
      <c r="F31" s="60">
        <v>0</v>
      </c>
      <c r="G31" s="60">
        <v>0</v>
      </c>
      <c r="H31" s="60">
        <v>0</v>
      </c>
      <c r="I31" s="60">
        <v>3744</v>
      </c>
      <c r="J31" s="60">
        <v>5191.0950000000003</v>
      </c>
      <c r="K31" s="5">
        <v>0</v>
      </c>
      <c r="L31" s="5">
        <v>0</v>
      </c>
      <c r="M31" s="60">
        <v>0</v>
      </c>
      <c r="N31" s="60">
        <v>0</v>
      </c>
      <c r="O31" s="60"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143"/>
    </row>
    <row r="32" spans="1:24" ht="21" customHeight="1">
      <c r="A32" s="137"/>
      <c r="B32" s="138"/>
      <c r="C32" s="24" t="s">
        <v>7</v>
      </c>
      <c r="D32" s="5">
        <f t="shared" si="3"/>
        <v>470.31499999999994</v>
      </c>
      <c r="E32" s="60">
        <v>0</v>
      </c>
      <c r="F32" s="60">
        <v>0</v>
      </c>
      <c r="G32" s="60">
        <v>0</v>
      </c>
      <c r="H32" s="60">
        <v>0</v>
      </c>
      <c r="I32" s="60">
        <v>197.1</v>
      </c>
      <c r="J32" s="60">
        <v>273.21499999999997</v>
      </c>
      <c r="K32" s="5">
        <v>0</v>
      </c>
      <c r="L32" s="5">
        <v>0</v>
      </c>
      <c r="M32" s="60">
        <v>0</v>
      </c>
      <c r="N32" s="60">
        <v>0</v>
      </c>
      <c r="O32" s="60"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143"/>
    </row>
    <row r="33" spans="1:21" ht="21" customHeight="1">
      <c r="A33" s="137"/>
      <c r="B33" s="138"/>
      <c r="C33" s="24" t="s">
        <v>8</v>
      </c>
      <c r="D33" s="5">
        <f t="shared" si="3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5">
        <v>0</v>
      </c>
      <c r="L33" s="5">
        <v>0</v>
      </c>
      <c r="M33" s="60">
        <v>0</v>
      </c>
      <c r="N33" s="60">
        <v>0</v>
      </c>
      <c r="O33" s="60">
        <v>0</v>
      </c>
      <c r="P33" s="60">
        <v>0</v>
      </c>
      <c r="Q33" s="60">
        <v>0</v>
      </c>
      <c r="R33" s="60">
        <v>0</v>
      </c>
      <c r="S33" s="60">
        <v>0</v>
      </c>
      <c r="T33" s="60">
        <v>0</v>
      </c>
      <c r="U33" s="143"/>
    </row>
    <row r="34" spans="1:21" ht="21" customHeight="1">
      <c r="A34" s="137" t="s">
        <v>61</v>
      </c>
      <c r="B34" s="138" t="s">
        <v>13</v>
      </c>
      <c r="C34" s="24" t="s">
        <v>4</v>
      </c>
      <c r="D34" s="5">
        <f t="shared" si="3"/>
        <v>15</v>
      </c>
      <c r="E34" s="60">
        <f>E35+E36+E37+E38</f>
        <v>15</v>
      </c>
      <c r="F34" s="60">
        <f t="shared" ref="F34:N34" si="34">F35+F36+F37+F38</f>
        <v>0</v>
      </c>
      <c r="G34" s="60">
        <f t="shared" si="34"/>
        <v>0</v>
      </c>
      <c r="H34" s="60">
        <f t="shared" si="34"/>
        <v>0</v>
      </c>
      <c r="I34" s="60">
        <f t="shared" si="34"/>
        <v>0</v>
      </c>
      <c r="J34" s="60">
        <f t="shared" si="34"/>
        <v>0</v>
      </c>
      <c r="K34" s="5">
        <f t="shared" si="34"/>
        <v>0</v>
      </c>
      <c r="L34" s="5">
        <f t="shared" si="34"/>
        <v>0</v>
      </c>
      <c r="M34" s="60">
        <f t="shared" si="34"/>
        <v>0</v>
      </c>
      <c r="N34" s="60">
        <f t="shared" si="34"/>
        <v>0</v>
      </c>
      <c r="O34" s="60">
        <f t="shared" ref="O34:T34" si="35">O35+O36+O37+O38</f>
        <v>0</v>
      </c>
      <c r="P34" s="60">
        <f t="shared" si="35"/>
        <v>0</v>
      </c>
      <c r="Q34" s="60">
        <f t="shared" si="35"/>
        <v>0</v>
      </c>
      <c r="R34" s="60">
        <f t="shared" si="35"/>
        <v>0</v>
      </c>
      <c r="S34" s="60">
        <f t="shared" si="35"/>
        <v>0</v>
      </c>
      <c r="T34" s="60">
        <f t="shared" si="35"/>
        <v>0</v>
      </c>
      <c r="U34" s="143"/>
    </row>
    <row r="35" spans="1:21" ht="30.75" customHeight="1">
      <c r="A35" s="137"/>
      <c r="B35" s="138"/>
      <c r="C35" s="24" t="s">
        <v>5</v>
      </c>
      <c r="D35" s="5">
        <f t="shared" si="3"/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5">
        <v>0</v>
      </c>
      <c r="L35" s="5">
        <v>0</v>
      </c>
      <c r="M35" s="60">
        <v>0</v>
      </c>
      <c r="N35" s="60">
        <v>0</v>
      </c>
      <c r="O35" s="60"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143"/>
    </row>
    <row r="36" spans="1:21" ht="21" customHeight="1">
      <c r="A36" s="137"/>
      <c r="B36" s="138"/>
      <c r="C36" s="24" t="s">
        <v>6</v>
      </c>
      <c r="D36" s="5">
        <f t="shared" si="3"/>
        <v>0</v>
      </c>
      <c r="E36" s="60">
        <v>0</v>
      </c>
      <c r="F36" s="60">
        <v>0</v>
      </c>
      <c r="G36" s="60">
        <v>0</v>
      </c>
      <c r="H36" s="60">
        <v>0</v>
      </c>
      <c r="I36" s="60">
        <v>0</v>
      </c>
      <c r="J36" s="60">
        <v>0</v>
      </c>
      <c r="K36" s="5">
        <v>0</v>
      </c>
      <c r="L36" s="5">
        <v>0</v>
      </c>
      <c r="M36" s="60">
        <v>0</v>
      </c>
      <c r="N36" s="60">
        <v>0</v>
      </c>
      <c r="O36" s="60">
        <v>0</v>
      </c>
      <c r="P36" s="60">
        <v>0</v>
      </c>
      <c r="Q36" s="60">
        <v>0</v>
      </c>
      <c r="R36" s="60">
        <v>0</v>
      </c>
      <c r="S36" s="60">
        <v>0</v>
      </c>
      <c r="T36" s="60">
        <v>0</v>
      </c>
      <c r="U36" s="143"/>
    </row>
    <row r="37" spans="1:21" ht="21" customHeight="1">
      <c r="A37" s="137"/>
      <c r="B37" s="138"/>
      <c r="C37" s="24" t="s">
        <v>7</v>
      </c>
      <c r="D37" s="5">
        <f t="shared" si="3"/>
        <v>15</v>
      </c>
      <c r="E37" s="60">
        <v>15</v>
      </c>
      <c r="F37" s="60">
        <v>0</v>
      </c>
      <c r="G37" s="60">
        <v>0</v>
      </c>
      <c r="H37" s="60">
        <v>0</v>
      </c>
      <c r="I37" s="60">
        <v>0</v>
      </c>
      <c r="J37" s="60">
        <v>0</v>
      </c>
      <c r="K37" s="5">
        <v>0</v>
      </c>
      <c r="L37" s="5">
        <v>0</v>
      </c>
      <c r="M37" s="60">
        <v>0</v>
      </c>
      <c r="N37" s="60">
        <v>0</v>
      </c>
      <c r="O37" s="60"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143"/>
    </row>
    <row r="38" spans="1:21" ht="21" customHeight="1">
      <c r="A38" s="137"/>
      <c r="B38" s="138"/>
      <c r="C38" s="24" t="s">
        <v>8</v>
      </c>
      <c r="D38" s="5">
        <f t="shared" si="3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5">
        <v>0</v>
      </c>
      <c r="L38" s="5">
        <v>0</v>
      </c>
      <c r="M38" s="60">
        <v>0</v>
      </c>
      <c r="N38" s="60">
        <v>0</v>
      </c>
      <c r="O38" s="60"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143"/>
    </row>
    <row r="39" spans="1:21" ht="21" customHeight="1">
      <c r="A39" s="137" t="s">
        <v>62</v>
      </c>
      <c r="B39" s="138" t="s">
        <v>14</v>
      </c>
      <c r="C39" s="24" t="s">
        <v>4</v>
      </c>
      <c r="D39" s="5">
        <f t="shared" si="3"/>
        <v>3627.06</v>
      </c>
      <c r="E39" s="60">
        <f>E40+E41+E42+E43</f>
        <v>408.26</v>
      </c>
      <c r="F39" s="60">
        <f t="shared" ref="F39:N39" si="36">F40+F41+F42+F43</f>
        <v>1553.6</v>
      </c>
      <c r="G39" s="60">
        <f t="shared" si="36"/>
        <v>0</v>
      </c>
      <c r="H39" s="60">
        <f>H40+H41+H42+H43</f>
        <v>1665.2</v>
      </c>
      <c r="I39" s="60">
        <f t="shared" si="36"/>
        <v>0</v>
      </c>
      <c r="J39" s="60">
        <f t="shared" si="36"/>
        <v>0</v>
      </c>
      <c r="K39" s="5">
        <f t="shared" si="36"/>
        <v>0</v>
      </c>
      <c r="L39" s="5">
        <f t="shared" si="36"/>
        <v>0</v>
      </c>
      <c r="M39" s="60">
        <f t="shared" si="36"/>
        <v>0</v>
      </c>
      <c r="N39" s="60">
        <f t="shared" si="36"/>
        <v>0</v>
      </c>
      <c r="O39" s="60">
        <f t="shared" ref="O39:T39" si="37">O40+O41+O42+O43</f>
        <v>0</v>
      </c>
      <c r="P39" s="60">
        <f t="shared" si="37"/>
        <v>0</v>
      </c>
      <c r="Q39" s="60">
        <f t="shared" si="37"/>
        <v>0</v>
      </c>
      <c r="R39" s="60">
        <f t="shared" si="37"/>
        <v>0</v>
      </c>
      <c r="S39" s="60">
        <f t="shared" si="37"/>
        <v>0</v>
      </c>
      <c r="T39" s="60">
        <f t="shared" si="37"/>
        <v>0</v>
      </c>
      <c r="U39" s="143"/>
    </row>
    <row r="40" spans="1:21" ht="33.75" customHeight="1">
      <c r="A40" s="137"/>
      <c r="B40" s="138"/>
      <c r="C40" s="24" t="s">
        <v>5</v>
      </c>
      <c r="D40" s="5">
        <f t="shared" si="3"/>
        <v>0</v>
      </c>
      <c r="E40" s="60">
        <v>0</v>
      </c>
      <c r="F40" s="60">
        <v>0</v>
      </c>
      <c r="G40" s="60">
        <v>0</v>
      </c>
      <c r="H40" s="60">
        <v>0</v>
      </c>
      <c r="I40" s="60">
        <v>0</v>
      </c>
      <c r="J40" s="60">
        <v>0</v>
      </c>
      <c r="K40" s="5">
        <v>0</v>
      </c>
      <c r="L40" s="5">
        <v>0</v>
      </c>
      <c r="M40" s="60">
        <v>0</v>
      </c>
      <c r="N40" s="60">
        <v>0</v>
      </c>
      <c r="O40" s="60"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143"/>
    </row>
    <row r="41" spans="1:21" ht="21" customHeight="1">
      <c r="A41" s="137"/>
      <c r="B41" s="138"/>
      <c r="C41" s="24" t="s">
        <v>6</v>
      </c>
      <c r="D41" s="5">
        <f t="shared" si="3"/>
        <v>0</v>
      </c>
      <c r="E41" s="60">
        <v>0</v>
      </c>
      <c r="F41" s="60">
        <v>0</v>
      </c>
      <c r="G41" s="60">
        <v>0</v>
      </c>
      <c r="H41" s="60">
        <v>0</v>
      </c>
      <c r="I41" s="60">
        <v>0</v>
      </c>
      <c r="J41" s="60">
        <v>0</v>
      </c>
      <c r="K41" s="5">
        <v>0</v>
      </c>
      <c r="L41" s="5">
        <v>0</v>
      </c>
      <c r="M41" s="60">
        <v>0</v>
      </c>
      <c r="N41" s="60">
        <v>0</v>
      </c>
      <c r="O41" s="60">
        <v>0</v>
      </c>
      <c r="P41" s="60">
        <v>0</v>
      </c>
      <c r="Q41" s="60">
        <v>0</v>
      </c>
      <c r="R41" s="60">
        <v>0</v>
      </c>
      <c r="S41" s="60">
        <v>0</v>
      </c>
      <c r="T41" s="60">
        <v>0</v>
      </c>
      <c r="U41" s="143"/>
    </row>
    <row r="42" spans="1:21" ht="21" customHeight="1">
      <c r="A42" s="137"/>
      <c r="B42" s="138"/>
      <c r="C42" s="24" t="s">
        <v>7</v>
      </c>
      <c r="D42" s="5">
        <f t="shared" si="3"/>
        <v>3627.06</v>
      </c>
      <c r="E42" s="60">
        <v>408.26</v>
      </c>
      <c r="F42" s="60">
        <v>1553.6</v>
      </c>
      <c r="G42" s="60">
        <v>0</v>
      </c>
      <c r="H42" s="60">
        <v>1665.2</v>
      </c>
      <c r="I42" s="60">
        <v>0</v>
      </c>
      <c r="J42" s="60">
        <v>0</v>
      </c>
      <c r="K42" s="5">
        <v>0</v>
      </c>
      <c r="L42" s="5">
        <v>0</v>
      </c>
      <c r="M42" s="60">
        <v>0</v>
      </c>
      <c r="N42" s="60">
        <v>0</v>
      </c>
      <c r="O42" s="60">
        <v>0</v>
      </c>
      <c r="P42" s="60">
        <v>0</v>
      </c>
      <c r="Q42" s="60">
        <v>0</v>
      </c>
      <c r="R42" s="60">
        <v>0</v>
      </c>
      <c r="S42" s="60">
        <v>0</v>
      </c>
      <c r="T42" s="60">
        <v>0</v>
      </c>
      <c r="U42" s="143"/>
    </row>
    <row r="43" spans="1:21" ht="21" customHeight="1">
      <c r="A43" s="137"/>
      <c r="B43" s="138"/>
      <c r="C43" s="24" t="s">
        <v>8</v>
      </c>
      <c r="D43" s="5">
        <f t="shared" si="3"/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5">
        <v>0</v>
      </c>
      <c r="L43" s="5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  <c r="R43" s="60">
        <v>0</v>
      </c>
      <c r="S43" s="60">
        <v>0</v>
      </c>
      <c r="T43" s="60">
        <v>0</v>
      </c>
      <c r="U43" s="143"/>
    </row>
    <row r="44" spans="1:21" ht="21" customHeight="1">
      <c r="A44" s="137" t="s">
        <v>93</v>
      </c>
      <c r="B44" s="138" t="s">
        <v>15</v>
      </c>
      <c r="C44" s="24" t="s">
        <v>4</v>
      </c>
      <c r="D44" s="5">
        <f t="shared" si="3"/>
        <v>1513.3</v>
      </c>
      <c r="E44" s="60">
        <f>E45+E46+E47+E48</f>
        <v>0</v>
      </c>
      <c r="F44" s="60">
        <f t="shared" ref="F44:N44" si="38">F45+F46+F47+F48</f>
        <v>0</v>
      </c>
      <c r="G44" s="60">
        <f t="shared" si="38"/>
        <v>1513.3</v>
      </c>
      <c r="H44" s="60">
        <f t="shared" si="38"/>
        <v>0</v>
      </c>
      <c r="I44" s="60">
        <f t="shared" si="38"/>
        <v>0</v>
      </c>
      <c r="J44" s="60">
        <f t="shared" si="38"/>
        <v>0</v>
      </c>
      <c r="K44" s="5">
        <f t="shared" si="38"/>
        <v>0</v>
      </c>
      <c r="L44" s="5">
        <f t="shared" si="38"/>
        <v>0</v>
      </c>
      <c r="M44" s="60">
        <f t="shared" si="38"/>
        <v>0</v>
      </c>
      <c r="N44" s="60">
        <f t="shared" si="38"/>
        <v>0</v>
      </c>
      <c r="O44" s="60">
        <f t="shared" ref="O44:T44" si="39">O45+O46+O47+O48</f>
        <v>0</v>
      </c>
      <c r="P44" s="60">
        <f t="shared" si="39"/>
        <v>0</v>
      </c>
      <c r="Q44" s="60">
        <f t="shared" si="39"/>
        <v>0</v>
      </c>
      <c r="R44" s="60">
        <f t="shared" si="39"/>
        <v>0</v>
      </c>
      <c r="S44" s="60">
        <f t="shared" si="39"/>
        <v>0</v>
      </c>
      <c r="T44" s="60">
        <f t="shared" si="39"/>
        <v>0</v>
      </c>
      <c r="U44" s="143"/>
    </row>
    <row r="45" spans="1:21" ht="30.75" customHeight="1">
      <c r="A45" s="137"/>
      <c r="B45" s="138"/>
      <c r="C45" s="24" t="s">
        <v>5</v>
      </c>
      <c r="D45" s="5">
        <f t="shared" si="3"/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5">
        <v>0</v>
      </c>
      <c r="L45" s="5">
        <v>0</v>
      </c>
      <c r="M45" s="60">
        <v>0</v>
      </c>
      <c r="N45" s="60">
        <v>0</v>
      </c>
      <c r="O45" s="60"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143"/>
    </row>
    <row r="46" spans="1:21" ht="21" customHeight="1">
      <c r="A46" s="137"/>
      <c r="B46" s="138"/>
      <c r="C46" s="24" t="s">
        <v>6</v>
      </c>
      <c r="D46" s="5">
        <f t="shared" si="3"/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5">
        <v>0</v>
      </c>
      <c r="L46" s="5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  <c r="R46" s="60">
        <v>0</v>
      </c>
      <c r="S46" s="60">
        <v>0</v>
      </c>
      <c r="T46" s="60">
        <v>0</v>
      </c>
      <c r="U46" s="143"/>
    </row>
    <row r="47" spans="1:21" ht="21" customHeight="1">
      <c r="A47" s="137"/>
      <c r="B47" s="138"/>
      <c r="C47" s="24" t="s">
        <v>7</v>
      </c>
      <c r="D47" s="5">
        <f t="shared" si="3"/>
        <v>1513.3</v>
      </c>
      <c r="E47" s="60">
        <v>0</v>
      </c>
      <c r="F47" s="60">
        <v>0</v>
      </c>
      <c r="G47" s="60">
        <v>1513.3</v>
      </c>
      <c r="H47" s="60">
        <v>0</v>
      </c>
      <c r="I47" s="60">
        <v>0</v>
      </c>
      <c r="J47" s="60">
        <v>0</v>
      </c>
      <c r="K47" s="5">
        <v>0</v>
      </c>
      <c r="L47" s="5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  <c r="R47" s="60">
        <v>0</v>
      </c>
      <c r="S47" s="60">
        <v>0</v>
      </c>
      <c r="T47" s="60">
        <v>0</v>
      </c>
      <c r="U47" s="143"/>
    </row>
    <row r="48" spans="1:21" ht="21" customHeight="1">
      <c r="A48" s="137"/>
      <c r="B48" s="138"/>
      <c r="C48" s="24" t="s">
        <v>8</v>
      </c>
      <c r="D48" s="5">
        <f t="shared" si="3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5">
        <v>0</v>
      </c>
      <c r="L48" s="5">
        <v>0</v>
      </c>
      <c r="M48" s="60">
        <v>0</v>
      </c>
      <c r="N48" s="60">
        <v>0</v>
      </c>
      <c r="O48" s="60">
        <v>0</v>
      </c>
      <c r="P48" s="60">
        <v>0</v>
      </c>
      <c r="Q48" s="60">
        <v>0</v>
      </c>
      <c r="R48" s="60">
        <v>0</v>
      </c>
      <c r="S48" s="60">
        <v>0</v>
      </c>
      <c r="T48" s="60">
        <v>0</v>
      </c>
      <c r="U48" s="143"/>
    </row>
    <row r="49" spans="1:21" ht="21" customHeight="1">
      <c r="A49" s="137" t="s">
        <v>63</v>
      </c>
      <c r="B49" s="138" t="s">
        <v>16</v>
      </c>
      <c r="C49" s="24" t="s">
        <v>4</v>
      </c>
      <c r="D49" s="5">
        <f t="shared" si="3"/>
        <v>81.58</v>
      </c>
      <c r="E49" s="60">
        <f>E50+E51+E52</f>
        <v>0</v>
      </c>
      <c r="F49" s="60">
        <f t="shared" ref="F49:N49" si="40">F50+F51+F52</f>
        <v>81.58</v>
      </c>
      <c r="G49" s="60">
        <f t="shared" si="40"/>
        <v>0</v>
      </c>
      <c r="H49" s="60">
        <f t="shared" si="40"/>
        <v>0</v>
      </c>
      <c r="I49" s="60">
        <f t="shared" si="40"/>
        <v>0</v>
      </c>
      <c r="J49" s="60">
        <f t="shared" si="40"/>
        <v>0</v>
      </c>
      <c r="K49" s="5">
        <v>0</v>
      </c>
      <c r="L49" s="5">
        <f t="shared" si="40"/>
        <v>0</v>
      </c>
      <c r="M49" s="60">
        <f t="shared" si="40"/>
        <v>0</v>
      </c>
      <c r="N49" s="60">
        <f t="shared" si="40"/>
        <v>0</v>
      </c>
      <c r="O49" s="60">
        <f t="shared" ref="O49:T49" si="41">O50+O51+O52</f>
        <v>0</v>
      </c>
      <c r="P49" s="60">
        <f t="shared" si="41"/>
        <v>0</v>
      </c>
      <c r="Q49" s="60">
        <f t="shared" si="41"/>
        <v>0</v>
      </c>
      <c r="R49" s="60">
        <f t="shared" si="41"/>
        <v>0</v>
      </c>
      <c r="S49" s="60">
        <f t="shared" si="41"/>
        <v>0</v>
      </c>
      <c r="T49" s="60">
        <f t="shared" si="41"/>
        <v>0</v>
      </c>
      <c r="U49" s="143"/>
    </row>
    <row r="50" spans="1:21" ht="38.25" customHeight="1">
      <c r="A50" s="137"/>
      <c r="B50" s="138"/>
      <c r="C50" s="24" t="s">
        <v>5</v>
      </c>
      <c r="D50" s="5">
        <f t="shared" si="3"/>
        <v>0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5">
        <v>0</v>
      </c>
      <c r="L50" s="5">
        <v>0</v>
      </c>
      <c r="M50" s="60">
        <v>0</v>
      </c>
      <c r="N50" s="60">
        <v>0</v>
      </c>
      <c r="O50" s="60">
        <v>0</v>
      </c>
      <c r="P50" s="60">
        <v>0</v>
      </c>
      <c r="Q50" s="60">
        <v>0</v>
      </c>
      <c r="R50" s="60">
        <v>0</v>
      </c>
      <c r="S50" s="60">
        <v>0</v>
      </c>
      <c r="T50" s="60">
        <v>0</v>
      </c>
      <c r="U50" s="143"/>
    </row>
    <row r="51" spans="1:21" ht="21" customHeight="1">
      <c r="A51" s="137"/>
      <c r="B51" s="138"/>
      <c r="C51" s="24" t="s">
        <v>6</v>
      </c>
      <c r="D51" s="5">
        <f t="shared" si="3"/>
        <v>0</v>
      </c>
      <c r="E51" s="60">
        <v>0</v>
      </c>
      <c r="F51" s="60">
        <v>0</v>
      </c>
      <c r="G51" s="60">
        <v>0</v>
      </c>
      <c r="H51" s="60">
        <v>0</v>
      </c>
      <c r="I51" s="60">
        <v>0</v>
      </c>
      <c r="J51" s="60">
        <v>0</v>
      </c>
      <c r="K51" s="5">
        <v>0</v>
      </c>
      <c r="L51" s="5">
        <v>0</v>
      </c>
      <c r="M51" s="60">
        <v>0</v>
      </c>
      <c r="N51" s="60">
        <v>0</v>
      </c>
      <c r="O51" s="60">
        <v>0</v>
      </c>
      <c r="P51" s="60">
        <v>0</v>
      </c>
      <c r="Q51" s="60">
        <v>0</v>
      </c>
      <c r="R51" s="60">
        <v>0</v>
      </c>
      <c r="S51" s="60">
        <v>0</v>
      </c>
      <c r="T51" s="60">
        <v>0</v>
      </c>
      <c r="U51" s="143"/>
    </row>
    <row r="52" spans="1:21" ht="21" customHeight="1">
      <c r="A52" s="137"/>
      <c r="B52" s="138"/>
      <c r="C52" s="24" t="s">
        <v>7</v>
      </c>
      <c r="D52" s="5">
        <f t="shared" si="3"/>
        <v>81.58</v>
      </c>
      <c r="E52" s="60">
        <v>0</v>
      </c>
      <c r="F52" s="60">
        <v>81.58</v>
      </c>
      <c r="G52" s="60">
        <v>0</v>
      </c>
      <c r="H52" s="60">
        <v>0</v>
      </c>
      <c r="I52" s="60">
        <v>0</v>
      </c>
      <c r="J52" s="60">
        <v>0</v>
      </c>
      <c r="K52" s="5">
        <v>0</v>
      </c>
      <c r="L52" s="5">
        <v>0</v>
      </c>
      <c r="M52" s="60">
        <v>0</v>
      </c>
      <c r="N52" s="60">
        <v>0</v>
      </c>
      <c r="O52" s="60">
        <v>0</v>
      </c>
      <c r="P52" s="60">
        <v>0</v>
      </c>
      <c r="Q52" s="60">
        <v>0</v>
      </c>
      <c r="R52" s="60">
        <v>0</v>
      </c>
      <c r="S52" s="60">
        <v>0</v>
      </c>
      <c r="T52" s="60">
        <v>0</v>
      </c>
      <c r="U52" s="143"/>
    </row>
    <row r="53" spans="1:21" ht="21" customHeight="1">
      <c r="A53" s="137" t="s">
        <v>94</v>
      </c>
      <c r="B53" s="138" t="s">
        <v>17</v>
      </c>
      <c r="C53" s="24" t="s">
        <v>4</v>
      </c>
      <c r="D53" s="5">
        <f t="shared" si="3"/>
        <v>18209.969999999998</v>
      </c>
      <c r="E53" s="60">
        <f>E54+E55+E56</f>
        <v>0</v>
      </c>
      <c r="F53" s="60">
        <f t="shared" ref="F53:N53" si="42">F54+F55+F56</f>
        <v>0</v>
      </c>
      <c r="G53" s="60">
        <f t="shared" si="42"/>
        <v>8217</v>
      </c>
      <c r="H53" s="60">
        <f t="shared" si="42"/>
        <v>4677.5999999999995</v>
      </c>
      <c r="I53" s="60">
        <f t="shared" si="42"/>
        <v>0</v>
      </c>
      <c r="J53" s="60">
        <f t="shared" si="42"/>
        <v>2880</v>
      </c>
      <c r="K53" s="5">
        <f t="shared" si="42"/>
        <v>2435.37</v>
      </c>
      <c r="L53" s="5">
        <f t="shared" si="42"/>
        <v>0</v>
      </c>
      <c r="M53" s="60">
        <f t="shared" si="42"/>
        <v>0</v>
      </c>
      <c r="N53" s="60">
        <f t="shared" si="42"/>
        <v>0</v>
      </c>
      <c r="O53" s="60">
        <f t="shared" ref="O53:T53" si="43">O54+O55+O56</f>
        <v>0</v>
      </c>
      <c r="P53" s="60">
        <f t="shared" si="43"/>
        <v>0</v>
      </c>
      <c r="Q53" s="60">
        <f t="shared" si="43"/>
        <v>0</v>
      </c>
      <c r="R53" s="60">
        <f t="shared" si="43"/>
        <v>0</v>
      </c>
      <c r="S53" s="60">
        <f t="shared" si="43"/>
        <v>0</v>
      </c>
      <c r="T53" s="60">
        <f t="shared" si="43"/>
        <v>0</v>
      </c>
      <c r="U53" s="143"/>
    </row>
    <row r="54" spans="1:21" ht="36" customHeight="1">
      <c r="A54" s="137"/>
      <c r="B54" s="138"/>
      <c r="C54" s="24" t="s">
        <v>5</v>
      </c>
      <c r="D54" s="5">
        <f t="shared" si="3"/>
        <v>0</v>
      </c>
      <c r="E54" s="60">
        <v>0</v>
      </c>
      <c r="F54" s="60">
        <v>0</v>
      </c>
      <c r="G54" s="60">
        <v>0</v>
      </c>
      <c r="H54" s="60">
        <v>0</v>
      </c>
      <c r="I54" s="60">
        <v>0</v>
      </c>
      <c r="J54" s="60">
        <v>0</v>
      </c>
      <c r="K54" s="5">
        <v>0</v>
      </c>
      <c r="L54" s="5">
        <v>0</v>
      </c>
      <c r="M54" s="60">
        <v>0</v>
      </c>
      <c r="N54" s="60">
        <v>0</v>
      </c>
      <c r="O54" s="60">
        <v>0</v>
      </c>
      <c r="P54" s="60">
        <v>0</v>
      </c>
      <c r="Q54" s="60">
        <v>0</v>
      </c>
      <c r="R54" s="60">
        <v>0</v>
      </c>
      <c r="S54" s="60">
        <v>0</v>
      </c>
      <c r="T54" s="60">
        <v>0</v>
      </c>
      <c r="U54" s="143"/>
    </row>
    <row r="55" spans="1:21" ht="21" customHeight="1">
      <c r="A55" s="137"/>
      <c r="B55" s="138"/>
      <c r="C55" s="24" t="s">
        <v>6</v>
      </c>
      <c r="D55" s="5">
        <f t="shared" si="3"/>
        <v>11460.7</v>
      </c>
      <c r="E55" s="60">
        <v>0</v>
      </c>
      <c r="F55" s="60">
        <v>0</v>
      </c>
      <c r="G55" s="60">
        <v>7017</v>
      </c>
      <c r="H55" s="60">
        <v>4443.7</v>
      </c>
      <c r="I55" s="60">
        <v>0</v>
      </c>
      <c r="J55" s="60">
        <v>0</v>
      </c>
      <c r="K55" s="5">
        <v>0</v>
      </c>
      <c r="L55" s="5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143"/>
    </row>
    <row r="56" spans="1:21" ht="21" customHeight="1">
      <c r="A56" s="137"/>
      <c r="B56" s="138"/>
      <c r="C56" s="24" t="s">
        <v>7</v>
      </c>
      <c r="D56" s="5">
        <f t="shared" si="3"/>
        <v>6749.2699999999995</v>
      </c>
      <c r="E56" s="60">
        <v>0</v>
      </c>
      <c r="F56" s="60">
        <v>0</v>
      </c>
      <c r="G56" s="60">
        <v>1200</v>
      </c>
      <c r="H56" s="60">
        <v>233.9</v>
      </c>
      <c r="I56" s="60">
        <v>0</v>
      </c>
      <c r="J56" s="60">
        <v>2880</v>
      </c>
      <c r="K56" s="5">
        <v>2435.37</v>
      </c>
      <c r="L56" s="5">
        <v>0</v>
      </c>
      <c r="M56" s="60">
        <v>0</v>
      </c>
      <c r="N56" s="60">
        <v>0</v>
      </c>
      <c r="O56" s="60">
        <v>0</v>
      </c>
      <c r="P56" s="60">
        <v>0</v>
      </c>
      <c r="Q56" s="60">
        <v>0</v>
      </c>
      <c r="R56" s="60">
        <v>0</v>
      </c>
      <c r="S56" s="60">
        <v>0</v>
      </c>
      <c r="T56" s="60">
        <v>0</v>
      </c>
      <c r="U56" s="143"/>
    </row>
    <row r="57" spans="1:21" ht="21" customHeight="1">
      <c r="A57" s="137" t="s">
        <v>65</v>
      </c>
      <c r="B57" s="138" t="s">
        <v>18</v>
      </c>
      <c r="C57" s="24" t="s">
        <v>4</v>
      </c>
      <c r="D57" s="5">
        <f t="shared" si="3"/>
        <v>829.3</v>
      </c>
      <c r="E57" s="60">
        <f>E58+E59+E60</f>
        <v>0</v>
      </c>
      <c r="F57" s="60">
        <f t="shared" ref="F57:N57" si="44">F58+F59+F60</f>
        <v>0</v>
      </c>
      <c r="G57" s="60">
        <f t="shared" si="44"/>
        <v>0</v>
      </c>
      <c r="H57" s="60">
        <f t="shared" si="44"/>
        <v>829.3</v>
      </c>
      <c r="I57" s="60">
        <f t="shared" si="44"/>
        <v>0</v>
      </c>
      <c r="J57" s="60">
        <f t="shared" si="44"/>
        <v>0</v>
      </c>
      <c r="K57" s="5">
        <f t="shared" si="44"/>
        <v>0</v>
      </c>
      <c r="L57" s="5">
        <f t="shared" si="44"/>
        <v>0</v>
      </c>
      <c r="M57" s="60">
        <f t="shared" si="44"/>
        <v>0</v>
      </c>
      <c r="N57" s="60">
        <f t="shared" si="44"/>
        <v>0</v>
      </c>
      <c r="O57" s="60">
        <f t="shared" ref="O57:T57" si="45">O58+O59+O60</f>
        <v>0</v>
      </c>
      <c r="P57" s="60">
        <f t="shared" si="45"/>
        <v>0</v>
      </c>
      <c r="Q57" s="60">
        <f t="shared" si="45"/>
        <v>0</v>
      </c>
      <c r="R57" s="60">
        <f t="shared" si="45"/>
        <v>0</v>
      </c>
      <c r="S57" s="60">
        <f t="shared" si="45"/>
        <v>0</v>
      </c>
      <c r="T57" s="60">
        <f t="shared" si="45"/>
        <v>0</v>
      </c>
      <c r="U57" s="143"/>
    </row>
    <row r="58" spans="1:21" ht="34.5" customHeight="1">
      <c r="A58" s="137"/>
      <c r="B58" s="138"/>
      <c r="C58" s="24" t="s">
        <v>5</v>
      </c>
      <c r="D58" s="5">
        <f t="shared" si="3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5">
        <v>0</v>
      </c>
      <c r="L58" s="5">
        <v>0</v>
      </c>
      <c r="M58" s="60">
        <v>0</v>
      </c>
      <c r="N58" s="60">
        <v>0</v>
      </c>
      <c r="O58" s="60">
        <v>0</v>
      </c>
      <c r="P58" s="60">
        <v>0</v>
      </c>
      <c r="Q58" s="60">
        <v>0</v>
      </c>
      <c r="R58" s="60">
        <v>0</v>
      </c>
      <c r="S58" s="60">
        <v>0</v>
      </c>
      <c r="T58" s="60">
        <v>0</v>
      </c>
      <c r="U58" s="143"/>
    </row>
    <row r="59" spans="1:21" ht="21" customHeight="1">
      <c r="A59" s="137"/>
      <c r="B59" s="138"/>
      <c r="C59" s="24" t="s">
        <v>6</v>
      </c>
      <c r="D59" s="5">
        <f t="shared" si="3"/>
        <v>0</v>
      </c>
      <c r="E59" s="60">
        <v>0</v>
      </c>
      <c r="F59" s="60">
        <v>0</v>
      </c>
      <c r="G59" s="60">
        <v>0</v>
      </c>
      <c r="H59" s="60">
        <v>0</v>
      </c>
      <c r="I59" s="60">
        <v>0</v>
      </c>
      <c r="J59" s="60">
        <v>0</v>
      </c>
      <c r="K59" s="5">
        <v>0</v>
      </c>
      <c r="L59" s="5">
        <v>0</v>
      </c>
      <c r="M59" s="60">
        <v>0</v>
      </c>
      <c r="N59" s="60">
        <v>0</v>
      </c>
      <c r="O59" s="60">
        <v>0</v>
      </c>
      <c r="P59" s="60">
        <v>0</v>
      </c>
      <c r="Q59" s="60">
        <v>0</v>
      </c>
      <c r="R59" s="60">
        <v>0</v>
      </c>
      <c r="S59" s="60">
        <v>0</v>
      </c>
      <c r="T59" s="60">
        <v>0</v>
      </c>
      <c r="U59" s="143"/>
    </row>
    <row r="60" spans="1:21" ht="21" customHeight="1">
      <c r="A60" s="137"/>
      <c r="B60" s="138"/>
      <c r="C60" s="24" t="s">
        <v>7</v>
      </c>
      <c r="D60" s="5">
        <f t="shared" si="3"/>
        <v>829.3</v>
      </c>
      <c r="E60" s="60">
        <v>0</v>
      </c>
      <c r="F60" s="60">
        <v>0</v>
      </c>
      <c r="G60" s="60">
        <v>0</v>
      </c>
      <c r="H60" s="60">
        <v>829.3</v>
      </c>
      <c r="I60" s="60">
        <v>0</v>
      </c>
      <c r="J60" s="60">
        <v>0</v>
      </c>
      <c r="K60" s="5">
        <v>0</v>
      </c>
      <c r="L60" s="5">
        <v>0</v>
      </c>
      <c r="M60" s="60">
        <v>0</v>
      </c>
      <c r="N60" s="60">
        <v>0</v>
      </c>
      <c r="O60" s="60">
        <v>0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  <c r="U60" s="143"/>
    </row>
    <row r="61" spans="1:21" ht="21" customHeight="1">
      <c r="A61" s="145" t="s">
        <v>66</v>
      </c>
      <c r="B61" s="148" t="s">
        <v>19</v>
      </c>
      <c r="C61" s="24" t="s">
        <v>4</v>
      </c>
      <c r="D61" s="5">
        <f t="shared" si="3"/>
        <v>3.5</v>
      </c>
      <c r="E61" s="60">
        <v>0</v>
      </c>
      <c r="F61" s="60">
        <v>0</v>
      </c>
      <c r="G61" s="60">
        <f>G64</f>
        <v>3.5</v>
      </c>
      <c r="H61" s="60">
        <v>0</v>
      </c>
      <c r="I61" s="60">
        <v>0</v>
      </c>
      <c r="J61" s="60">
        <v>0</v>
      </c>
      <c r="K61" s="5">
        <v>0</v>
      </c>
      <c r="L61" s="5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143"/>
    </row>
    <row r="62" spans="1:21" ht="35.25" customHeight="1">
      <c r="A62" s="146"/>
      <c r="B62" s="149"/>
      <c r="C62" s="24" t="s">
        <v>5</v>
      </c>
      <c r="D62" s="5">
        <f t="shared" si="3"/>
        <v>0</v>
      </c>
      <c r="E62" s="60">
        <v>0</v>
      </c>
      <c r="F62" s="60">
        <v>0</v>
      </c>
      <c r="G62" s="60">
        <v>0</v>
      </c>
      <c r="H62" s="60">
        <v>0</v>
      </c>
      <c r="I62" s="60">
        <v>0</v>
      </c>
      <c r="J62" s="60">
        <v>0</v>
      </c>
      <c r="K62" s="5">
        <v>0</v>
      </c>
      <c r="L62" s="5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143"/>
    </row>
    <row r="63" spans="1:21" ht="21" customHeight="1">
      <c r="A63" s="146"/>
      <c r="B63" s="149"/>
      <c r="C63" s="24" t="s">
        <v>6</v>
      </c>
      <c r="D63" s="5">
        <f t="shared" si="3"/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5">
        <v>0</v>
      </c>
      <c r="L63" s="5">
        <v>0</v>
      </c>
      <c r="M63" s="60">
        <v>0</v>
      </c>
      <c r="N63" s="60">
        <v>0</v>
      </c>
      <c r="O63" s="60">
        <v>0</v>
      </c>
      <c r="P63" s="60">
        <v>0</v>
      </c>
      <c r="Q63" s="60">
        <v>0</v>
      </c>
      <c r="R63" s="60">
        <v>0</v>
      </c>
      <c r="S63" s="60">
        <v>0</v>
      </c>
      <c r="T63" s="60">
        <v>0</v>
      </c>
      <c r="U63" s="143"/>
    </row>
    <row r="64" spans="1:21" ht="21" customHeight="1">
      <c r="A64" s="147"/>
      <c r="B64" s="150"/>
      <c r="C64" s="24" t="s">
        <v>7</v>
      </c>
      <c r="D64" s="5">
        <f t="shared" si="3"/>
        <v>3.5</v>
      </c>
      <c r="E64" s="60">
        <v>0</v>
      </c>
      <c r="F64" s="60">
        <v>0</v>
      </c>
      <c r="G64" s="60">
        <v>3.5</v>
      </c>
      <c r="H64" s="60">
        <v>0</v>
      </c>
      <c r="I64" s="60">
        <v>0</v>
      </c>
      <c r="J64" s="60">
        <v>0</v>
      </c>
      <c r="K64" s="5">
        <v>0</v>
      </c>
      <c r="L64" s="5">
        <v>0</v>
      </c>
      <c r="M64" s="60">
        <v>0</v>
      </c>
      <c r="N64" s="60">
        <v>0</v>
      </c>
      <c r="O64" s="60">
        <v>0</v>
      </c>
      <c r="P64" s="60">
        <v>0</v>
      </c>
      <c r="Q64" s="60">
        <v>0</v>
      </c>
      <c r="R64" s="60">
        <v>0</v>
      </c>
      <c r="S64" s="60">
        <v>0</v>
      </c>
      <c r="T64" s="60">
        <v>0</v>
      </c>
      <c r="U64" s="143"/>
    </row>
    <row r="65" spans="1:21" ht="21" customHeight="1">
      <c r="A65" s="137" t="s">
        <v>67</v>
      </c>
      <c r="B65" s="138" t="s">
        <v>21</v>
      </c>
      <c r="C65" s="24" t="s">
        <v>4</v>
      </c>
      <c r="D65" s="5">
        <f t="shared" si="3"/>
        <v>1081.5</v>
      </c>
      <c r="E65" s="60">
        <f>E66+E67+E68+E69</f>
        <v>0</v>
      </c>
      <c r="F65" s="60">
        <f t="shared" ref="F65:N65" si="46">F66+F67+F68+F69</f>
        <v>0</v>
      </c>
      <c r="G65" s="60">
        <f t="shared" si="46"/>
        <v>1081.5</v>
      </c>
      <c r="H65" s="60">
        <f t="shared" si="46"/>
        <v>0</v>
      </c>
      <c r="I65" s="60">
        <f t="shared" si="46"/>
        <v>0</v>
      </c>
      <c r="J65" s="60">
        <f t="shared" si="46"/>
        <v>0</v>
      </c>
      <c r="K65" s="5">
        <f t="shared" si="46"/>
        <v>0</v>
      </c>
      <c r="L65" s="5">
        <f t="shared" si="46"/>
        <v>0</v>
      </c>
      <c r="M65" s="60">
        <f t="shared" si="46"/>
        <v>0</v>
      </c>
      <c r="N65" s="60">
        <f t="shared" si="46"/>
        <v>0</v>
      </c>
      <c r="O65" s="60">
        <f t="shared" ref="O65:T65" si="47">O66+O67+O68+O69</f>
        <v>0</v>
      </c>
      <c r="P65" s="60">
        <f t="shared" si="47"/>
        <v>0</v>
      </c>
      <c r="Q65" s="60">
        <f t="shared" si="47"/>
        <v>0</v>
      </c>
      <c r="R65" s="60">
        <f t="shared" si="47"/>
        <v>0</v>
      </c>
      <c r="S65" s="60">
        <f t="shared" si="47"/>
        <v>0</v>
      </c>
      <c r="T65" s="60">
        <f t="shared" si="47"/>
        <v>0</v>
      </c>
      <c r="U65" s="143"/>
    </row>
    <row r="66" spans="1:21" ht="35.25" customHeight="1">
      <c r="A66" s="137"/>
      <c r="B66" s="138"/>
      <c r="C66" s="24" t="s">
        <v>5</v>
      </c>
      <c r="D66" s="5">
        <f t="shared" si="3"/>
        <v>0</v>
      </c>
      <c r="E66" s="60">
        <v>0</v>
      </c>
      <c r="F66" s="60">
        <v>0</v>
      </c>
      <c r="G66" s="60">
        <v>0</v>
      </c>
      <c r="H66" s="60">
        <v>0</v>
      </c>
      <c r="I66" s="60">
        <v>0</v>
      </c>
      <c r="J66" s="60">
        <v>0</v>
      </c>
      <c r="K66" s="5">
        <v>0</v>
      </c>
      <c r="L66" s="5">
        <v>0</v>
      </c>
      <c r="M66" s="60">
        <v>0</v>
      </c>
      <c r="N66" s="60">
        <v>0</v>
      </c>
      <c r="O66" s="60"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143"/>
    </row>
    <row r="67" spans="1:21" ht="21" customHeight="1">
      <c r="A67" s="137"/>
      <c r="B67" s="138"/>
      <c r="C67" s="24" t="s">
        <v>6</v>
      </c>
      <c r="D67" s="5">
        <f t="shared" si="3"/>
        <v>0</v>
      </c>
      <c r="E67" s="60">
        <v>0</v>
      </c>
      <c r="F67" s="60">
        <v>0</v>
      </c>
      <c r="G67" s="60">
        <v>0</v>
      </c>
      <c r="H67" s="60">
        <v>0</v>
      </c>
      <c r="I67" s="60">
        <v>0</v>
      </c>
      <c r="J67" s="60">
        <v>0</v>
      </c>
      <c r="K67" s="5">
        <v>0</v>
      </c>
      <c r="L67" s="5">
        <v>0</v>
      </c>
      <c r="M67" s="60">
        <v>0</v>
      </c>
      <c r="N67" s="60">
        <v>0</v>
      </c>
      <c r="O67" s="60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143"/>
    </row>
    <row r="68" spans="1:21" ht="21" customHeight="1">
      <c r="A68" s="137"/>
      <c r="B68" s="138"/>
      <c r="C68" s="24" t="s">
        <v>20</v>
      </c>
      <c r="D68" s="5">
        <f t="shared" si="3"/>
        <v>0</v>
      </c>
      <c r="E68" s="60">
        <v>0</v>
      </c>
      <c r="F68" s="60">
        <v>0</v>
      </c>
      <c r="G68" s="60">
        <v>0</v>
      </c>
      <c r="H68" s="60">
        <v>0</v>
      </c>
      <c r="I68" s="60">
        <v>0</v>
      </c>
      <c r="J68" s="60">
        <v>0</v>
      </c>
      <c r="K68" s="5">
        <v>0</v>
      </c>
      <c r="L68" s="5">
        <v>0</v>
      </c>
      <c r="M68" s="60">
        <v>0</v>
      </c>
      <c r="N68" s="60">
        <v>0</v>
      </c>
      <c r="O68" s="60">
        <v>0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143"/>
    </row>
    <row r="69" spans="1:21" ht="21" customHeight="1">
      <c r="A69" s="137"/>
      <c r="B69" s="138"/>
      <c r="C69" s="24" t="s">
        <v>22</v>
      </c>
      <c r="D69" s="5">
        <f t="shared" si="3"/>
        <v>1081.5</v>
      </c>
      <c r="E69" s="60">
        <v>0</v>
      </c>
      <c r="F69" s="60">
        <v>0</v>
      </c>
      <c r="G69" s="60">
        <v>1081.5</v>
      </c>
      <c r="H69" s="60">
        <v>0</v>
      </c>
      <c r="I69" s="60">
        <v>0</v>
      </c>
      <c r="J69" s="60">
        <v>0</v>
      </c>
      <c r="K69" s="5">
        <v>0</v>
      </c>
      <c r="L69" s="5">
        <v>0</v>
      </c>
      <c r="M69" s="60">
        <v>0</v>
      </c>
      <c r="N69" s="60">
        <v>0</v>
      </c>
      <c r="O69" s="60">
        <v>0</v>
      </c>
      <c r="P69" s="60">
        <v>0</v>
      </c>
      <c r="Q69" s="60">
        <v>0</v>
      </c>
      <c r="R69" s="60">
        <v>0</v>
      </c>
      <c r="S69" s="60">
        <v>0</v>
      </c>
      <c r="T69" s="60">
        <v>0</v>
      </c>
      <c r="U69" s="143"/>
    </row>
    <row r="70" spans="1:21" ht="21" customHeight="1">
      <c r="A70" s="137" t="s">
        <v>68</v>
      </c>
      <c r="B70" s="138" t="s">
        <v>24</v>
      </c>
      <c r="C70" s="24" t="s">
        <v>4</v>
      </c>
      <c r="D70" s="5">
        <f t="shared" si="3"/>
        <v>505170</v>
      </c>
      <c r="E70" s="60">
        <f>E71+E72+E73</f>
        <v>0</v>
      </c>
      <c r="F70" s="60">
        <f t="shared" ref="F70:G70" si="48">F71+F72+F73</f>
        <v>0</v>
      </c>
      <c r="G70" s="60">
        <f t="shared" si="48"/>
        <v>0</v>
      </c>
      <c r="H70" s="60">
        <f>H72+H71</f>
        <v>128220</v>
      </c>
      <c r="I70" s="60">
        <f>I71+I72+I73</f>
        <v>263620</v>
      </c>
      <c r="J70" s="60">
        <f>J71+J72+J73</f>
        <v>113330</v>
      </c>
      <c r="K70" s="5">
        <f t="shared" ref="K70:N70" si="49">K71+K72+K73</f>
        <v>0</v>
      </c>
      <c r="L70" s="5">
        <f t="shared" si="49"/>
        <v>0</v>
      </c>
      <c r="M70" s="60">
        <f t="shared" si="49"/>
        <v>0</v>
      </c>
      <c r="N70" s="60">
        <f t="shared" si="49"/>
        <v>0</v>
      </c>
      <c r="O70" s="60">
        <f t="shared" ref="O70:T70" si="50">O71+O72+O73</f>
        <v>0</v>
      </c>
      <c r="P70" s="60">
        <f t="shared" si="50"/>
        <v>0</v>
      </c>
      <c r="Q70" s="60">
        <f t="shared" si="50"/>
        <v>0</v>
      </c>
      <c r="R70" s="60">
        <f t="shared" si="50"/>
        <v>0</v>
      </c>
      <c r="S70" s="60">
        <f t="shared" si="50"/>
        <v>0</v>
      </c>
      <c r="T70" s="60">
        <f t="shared" si="50"/>
        <v>0</v>
      </c>
      <c r="U70" s="143"/>
    </row>
    <row r="71" spans="1:21" ht="30" customHeight="1">
      <c r="A71" s="137"/>
      <c r="B71" s="138"/>
      <c r="C71" s="24" t="s">
        <v>5</v>
      </c>
      <c r="D71" s="5">
        <f t="shared" si="3"/>
        <v>505170</v>
      </c>
      <c r="E71" s="60">
        <v>0</v>
      </c>
      <c r="F71" s="60">
        <v>0</v>
      </c>
      <c r="G71" s="60">
        <v>0</v>
      </c>
      <c r="H71" s="60">
        <v>128220</v>
      </c>
      <c r="I71" s="60">
        <v>263620</v>
      </c>
      <c r="J71" s="60">
        <v>113330</v>
      </c>
      <c r="K71" s="5">
        <v>0</v>
      </c>
      <c r="L71" s="5">
        <v>0</v>
      </c>
      <c r="M71" s="60">
        <v>0</v>
      </c>
      <c r="N71" s="60">
        <v>0</v>
      </c>
      <c r="O71" s="60">
        <v>0</v>
      </c>
      <c r="P71" s="60">
        <v>0</v>
      </c>
      <c r="Q71" s="60">
        <v>0</v>
      </c>
      <c r="R71" s="60">
        <v>0</v>
      </c>
      <c r="S71" s="60">
        <v>0</v>
      </c>
      <c r="T71" s="60">
        <v>0</v>
      </c>
      <c r="U71" s="143"/>
    </row>
    <row r="72" spans="1:21" ht="28.5" customHeight="1">
      <c r="A72" s="137"/>
      <c r="B72" s="138"/>
      <c r="C72" s="24" t="s">
        <v>23</v>
      </c>
      <c r="D72" s="5">
        <f t="shared" si="3"/>
        <v>0</v>
      </c>
      <c r="E72" s="60">
        <v>0</v>
      </c>
      <c r="F72" s="60">
        <v>0</v>
      </c>
      <c r="G72" s="60">
        <v>0</v>
      </c>
      <c r="H72" s="60">
        <v>0</v>
      </c>
      <c r="I72" s="60">
        <v>0</v>
      </c>
      <c r="J72" s="60">
        <v>0</v>
      </c>
      <c r="K72" s="5">
        <v>0</v>
      </c>
      <c r="L72" s="5">
        <v>0</v>
      </c>
      <c r="M72" s="60">
        <v>0</v>
      </c>
      <c r="N72" s="60">
        <v>0</v>
      </c>
      <c r="O72" s="60">
        <v>0</v>
      </c>
      <c r="P72" s="60">
        <v>0</v>
      </c>
      <c r="Q72" s="60">
        <v>0</v>
      </c>
      <c r="R72" s="60">
        <v>0</v>
      </c>
      <c r="S72" s="60">
        <v>0</v>
      </c>
      <c r="T72" s="60">
        <v>0</v>
      </c>
      <c r="U72" s="143"/>
    </row>
    <row r="73" spans="1:21" ht="60.75" customHeight="1">
      <c r="A73" s="137"/>
      <c r="B73" s="138"/>
      <c r="C73" s="24" t="s">
        <v>20</v>
      </c>
      <c r="D73" s="5">
        <f t="shared" si="3"/>
        <v>0</v>
      </c>
      <c r="E73" s="60">
        <v>0</v>
      </c>
      <c r="F73" s="60">
        <v>0</v>
      </c>
      <c r="G73" s="60">
        <v>0</v>
      </c>
      <c r="H73" s="60">
        <v>0</v>
      </c>
      <c r="I73" s="60">
        <v>0</v>
      </c>
      <c r="J73" s="60">
        <v>0</v>
      </c>
      <c r="K73" s="5">
        <v>0</v>
      </c>
      <c r="L73" s="5">
        <v>0</v>
      </c>
      <c r="M73" s="60">
        <v>0</v>
      </c>
      <c r="N73" s="60">
        <v>0</v>
      </c>
      <c r="O73" s="60">
        <v>0</v>
      </c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143"/>
    </row>
    <row r="74" spans="1:21" ht="21" customHeight="1">
      <c r="A74" s="137" t="s">
        <v>95</v>
      </c>
      <c r="B74" s="138" t="s">
        <v>24</v>
      </c>
      <c r="C74" s="24" t="s">
        <v>4</v>
      </c>
      <c r="D74" s="5">
        <f t="shared" ref="D74:D137" si="51">E74+F74+G74+H74+I74+J74+K74+L74+M74+N74+O74+P74+Q74+R74+S74+T74</f>
        <v>509226.6</v>
      </c>
      <c r="E74" s="60">
        <f>E75+E76+E77</f>
        <v>0</v>
      </c>
      <c r="F74" s="60">
        <f t="shared" ref="F74:G74" si="52">F75+F76+F77</f>
        <v>0</v>
      </c>
      <c r="G74" s="60">
        <f t="shared" si="52"/>
        <v>0</v>
      </c>
      <c r="H74" s="60">
        <f>H76+H75</f>
        <v>128705.3</v>
      </c>
      <c r="I74" s="60">
        <f>I76+I75</f>
        <v>266181.8</v>
      </c>
      <c r="J74" s="60">
        <f>J75+J76+J77</f>
        <v>114339.5</v>
      </c>
      <c r="K74" s="5">
        <f t="shared" ref="K74:N74" si="53">K75+K76+K77</f>
        <v>0</v>
      </c>
      <c r="L74" s="5">
        <f t="shared" si="53"/>
        <v>0</v>
      </c>
      <c r="M74" s="60">
        <f t="shared" si="53"/>
        <v>0</v>
      </c>
      <c r="N74" s="60">
        <f t="shared" si="53"/>
        <v>0</v>
      </c>
      <c r="O74" s="60">
        <f t="shared" ref="O74:T74" si="54">O75+O76+O77</f>
        <v>0</v>
      </c>
      <c r="P74" s="60">
        <f t="shared" si="54"/>
        <v>0</v>
      </c>
      <c r="Q74" s="60">
        <f t="shared" si="54"/>
        <v>0</v>
      </c>
      <c r="R74" s="60">
        <f t="shared" si="54"/>
        <v>0</v>
      </c>
      <c r="S74" s="60">
        <f t="shared" si="54"/>
        <v>0</v>
      </c>
      <c r="T74" s="60">
        <f t="shared" si="54"/>
        <v>0</v>
      </c>
      <c r="U74" s="143"/>
    </row>
    <row r="75" spans="1:21" ht="30.75" customHeight="1">
      <c r="A75" s="137"/>
      <c r="B75" s="138"/>
      <c r="C75" s="24" t="s">
        <v>5</v>
      </c>
      <c r="D75" s="5">
        <f t="shared" si="51"/>
        <v>505170</v>
      </c>
      <c r="E75" s="60">
        <v>0</v>
      </c>
      <c r="F75" s="60">
        <v>0</v>
      </c>
      <c r="G75" s="60">
        <v>0</v>
      </c>
      <c r="H75" s="60">
        <v>128220</v>
      </c>
      <c r="I75" s="60">
        <v>263620</v>
      </c>
      <c r="J75" s="60">
        <v>113330</v>
      </c>
      <c r="K75" s="5">
        <v>0</v>
      </c>
      <c r="L75" s="5">
        <v>0</v>
      </c>
      <c r="M75" s="60">
        <v>0</v>
      </c>
      <c r="N75" s="60">
        <v>0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143"/>
    </row>
    <row r="76" spans="1:21" ht="30.75" customHeight="1">
      <c r="A76" s="137"/>
      <c r="B76" s="138"/>
      <c r="C76" s="24" t="s">
        <v>23</v>
      </c>
      <c r="D76" s="5">
        <f t="shared" si="51"/>
        <v>4056.6000000000004</v>
      </c>
      <c r="E76" s="60">
        <v>0</v>
      </c>
      <c r="F76" s="60">
        <v>0</v>
      </c>
      <c r="G76" s="60">
        <v>0</v>
      </c>
      <c r="H76" s="60">
        <v>485.3</v>
      </c>
      <c r="I76" s="60">
        <v>2561.8000000000002</v>
      </c>
      <c r="J76" s="60">
        <v>1009.5</v>
      </c>
      <c r="K76" s="5">
        <v>0</v>
      </c>
      <c r="L76" s="5">
        <v>0</v>
      </c>
      <c r="M76" s="60">
        <v>0</v>
      </c>
      <c r="N76" s="60">
        <v>0</v>
      </c>
      <c r="O76" s="60">
        <v>0</v>
      </c>
      <c r="P76" s="60">
        <v>0</v>
      </c>
      <c r="Q76" s="60">
        <v>0</v>
      </c>
      <c r="R76" s="60">
        <v>0</v>
      </c>
      <c r="S76" s="60">
        <v>0</v>
      </c>
      <c r="T76" s="60">
        <v>0</v>
      </c>
      <c r="U76" s="143"/>
    </row>
    <row r="77" spans="1:21" ht="21" customHeight="1">
      <c r="A77" s="137"/>
      <c r="B77" s="138"/>
      <c r="C77" s="24" t="s">
        <v>20</v>
      </c>
      <c r="D77" s="5">
        <f t="shared" si="51"/>
        <v>0</v>
      </c>
      <c r="E77" s="60">
        <v>0</v>
      </c>
      <c r="F77" s="60">
        <v>0</v>
      </c>
      <c r="G77" s="60">
        <v>0</v>
      </c>
      <c r="H77" s="60">
        <v>0</v>
      </c>
      <c r="I77" s="60">
        <v>0</v>
      </c>
      <c r="J77" s="60">
        <v>0</v>
      </c>
      <c r="K77" s="5">
        <v>0</v>
      </c>
      <c r="L77" s="5">
        <v>0</v>
      </c>
      <c r="M77" s="60">
        <v>0</v>
      </c>
      <c r="N77" s="60">
        <v>0</v>
      </c>
      <c r="O77" s="60">
        <v>0</v>
      </c>
      <c r="P77" s="60">
        <v>0</v>
      </c>
      <c r="Q77" s="60">
        <v>0</v>
      </c>
      <c r="R77" s="60">
        <v>0</v>
      </c>
      <c r="S77" s="60">
        <v>0</v>
      </c>
      <c r="T77" s="60">
        <v>0</v>
      </c>
      <c r="U77" s="143"/>
    </row>
    <row r="78" spans="1:21" ht="21" customHeight="1">
      <c r="A78" s="137" t="s">
        <v>98</v>
      </c>
      <c r="B78" s="148" t="s">
        <v>99</v>
      </c>
      <c r="C78" s="24" t="s">
        <v>4</v>
      </c>
      <c r="D78" s="5">
        <f t="shared" si="51"/>
        <v>1171</v>
      </c>
      <c r="E78" s="60">
        <f t="shared" ref="E78:H78" si="55">E80+E79+E81</f>
        <v>0</v>
      </c>
      <c r="F78" s="60">
        <f t="shared" si="55"/>
        <v>0</v>
      </c>
      <c r="G78" s="60">
        <f t="shared" si="55"/>
        <v>0</v>
      </c>
      <c r="H78" s="60">
        <f t="shared" si="55"/>
        <v>0</v>
      </c>
      <c r="I78" s="60">
        <f>I80+I79+I81</f>
        <v>783</v>
      </c>
      <c r="J78" s="60">
        <v>388</v>
      </c>
      <c r="K78" s="5">
        <f t="shared" ref="K78:N78" si="56">K80+K79+K81</f>
        <v>0</v>
      </c>
      <c r="L78" s="5">
        <f t="shared" si="56"/>
        <v>0</v>
      </c>
      <c r="M78" s="60">
        <f t="shared" si="56"/>
        <v>0</v>
      </c>
      <c r="N78" s="60">
        <f t="shared" si="56"/>
        <v>0</v>
      </c>
      <c r="O78" s="60">
        <f t="shared" ref="O78:T78" si="57">O80+O79+O81</f>
        <v>0</v>
      </c>
      <c r="P78" s="60">
        <f t="shared" si="57"/>
        <v>0</v>
      </c>
      <c r="Q78" s="60">
        <f t="shared" si="57"/>
        <v>0</v>
      </c>
      <c r="R78" s="60">
        <f t="shared" si="57"/>
        <v>0</v>
      </c>
      <c r="S78" s="60">
        <f t="shared" si="57"/>
        <v>0</v>
      </c>
      <c r="T78" s="60">
        <f t="shared" si="57"/>
        <v>0</v>
      </c>
      <c r="U78" s="143"/>
    </row>
    <row r="79" spans="1:21" ht="21" customHeight="1">
      <c r="A79" s="137"/>
      <c r="B79" s="149"/>
      <c r="C79" s="24" t="s">
        <v>5</v>
      </c>
      <c r="D79" s="5">
        <f t="shared" si="51"/>
        <v>0</v>
      </c>
      <c r="E79" s="60">
        <v>0</v>
      </c>
      <c r="F79" s="60">
        <v>0</v>
      </c>
      <c r="G79" s="60">
        <v>0</v>
      </c>
      <c r="H79" s="60">
        <v>0</v>
      </c>
      <c r="I79" s="60">
        <v>0</v>
      </c>
      <c r="J79" s="60">
        <v>0</v>
      </c>
      <c r="K79" s="5">
        <v>0</v>
      </c>
      <c r="L79" s="5">
        <v>0</v>
      </c>
      <c r="M79" s="60">
        <v>0</v>
      </c>
      <c r="N79" s="60">
        <v>0</v>
      </c>
      <c r="O79" s="60">
        <v>0</v>
      </c>
      <c r="P79" s="60">
        <v>0</v>
      </c>
      <c r="Q79" s="60">
        <v>0</v>
      </c>
      <c r="R79" s="60">
        <v>0</v>
      </c>
      <c r="S79" s="60">
        <v>0</v>
      </c>
      <c r="T79" s="60">
        <v>0</v>
      </c>
      <c r="U79" s="143"/>
    </row>
    <row r="80" spans="1:21" ht="21" customHeight="1">
      <c r="A80" s="137"/>
      <c r="B80" s="149"/>
      <c r="C80" s="24" t="s">
        <v>23</v>
      </c>
      <c r="D80" s="5">
        <f t="shared" si="51"/>
        <v>0</v>
      </c>
      <c r="E80" s="60">
        <v>0</v>
      </c>
      <c r="F80" s="60">
        <v>0</v>
      </c>
      <c r="G80" s="60">
        <v>0</v>
      </c>
      <c r="H80" s="60">
        <v>0</v>
      </c>
      <c r="I80" s="60">
        <v>0</v>
      </c>
      <c r="J80" s="60">
        <v>0</v>
      </c>
      <c r="K80" s="5">
        <v>0</v>
      </c>
      <c r="L80" s="5">
        <v>0</v>
      </c>
      <c r="M80" s="60">
        <v>0</v>
      </c>
      <c r="N80" s="60">
        <v>0</v>
      </c>
      <c r="O80" s="60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143"/>
    </row>
    <row r="81" spans="1:21" ht="21" customHeight="1">
      <c r="A81" s="137"/>
      <c r="B81" s="150"/>
      <c r="C81" s="24" t="s">
        <v>20</v>
      </c>
      <c r="D81" s="5">
        <f t="shared" si="51"/>
        <v>1171</v>
      </c>
      <c r="E81" s="60">
        <v>0</v>
      </c>
      <c r="F81" s="60">
        <v>0</v>
      </c>
      <c r="G81" s="60">
        <v>0</v>
      </c>
      <c r="H81" s="60">
        <v>0</v>
      </c>
      <c r="I81" s="60">
        <v>783</v>
      </c>
      <c r="J81" s="60">
        <v>388</v>
      </c>
      <c r="K81" s="5">
        <v>0</v>
      </c>
      <c r="L81" s="5">
        <v>0</v>
      </c>
      <c r="M81" s="60">
        <v>0</v>
      </c>
      <c r="N81" s="60">
        <v>0</v>
      </c>
      <c r="O81" s="60">
        <v>0</v>
      </c>
      <c r="P81" s="60">
        <v>0</v>
      </c>
      <c r="Q81" s="60">
        <v>0</v>
      </c>
      <c r="R81" s="60">
        <v>0</v>
      </c>
      <c r="S81" s="60">
        <v>0</v>
      </c>
      <c r="T81" s="60">
        <v>0</v>
      </c>
      <c r="U81" s="143"/>
    </row>
    <row r="82" spans="1:21" ht="21" customHeight="1">
      <c r="A82" s="137" t="s">
        <v>117</v>
      </c>
      <c r="B82" s="148" t="s">
        <v>119</v>
      </c>
      <c r="C82" s="24" t="s">
        <v>4</v>
      </c>
      <c r="D82" s="5">
        <f t="shared" si="51"/>
        <v>1916.52</v>
      </c>
      <c r="E82" s="60">
        <f t="shared" ref="E82:H82" si="58">E84+E83+E85</f>
        <v>0</v>
      </c>
      <c r="F82" s="60">
        <f t="shared" si="58"/>
        <v>0</v>
      </c>
      <c r="G82" s="60">
        <f t="shared" si="58"/>
        <v>0</v>
      </c>
      <c r="H82" s="60">
        <f t="shared" si="58"/>
        <v>0</v>
      </c>
      <c r="I82" s="60">
        <f>I84+I83+I85</f>
        <v>0</v>
      </c>
      <c r="J82" s="60">
        <f>J83+J84+J85</f>
        <v>1916.52</v>
      </c>
      <c r="K82" s="5">
        <f t="shared" ref="K82:N82" si="59">K84+K83+K85</f>
        <v>0</v>
      </c>
      <c r="L82" s="5">
        <f t="shared" si="59"/>
        <v>0</v>
      </c>
      <c r="M82" s="60">
        <f t="shared" si="59"/>
        <v>0</v>
      </c>
      <c r="N82" s="60">
        <f t="shared" si="59"/>
        <v>0</v>
      </c>
      <c r="O82" s="60">
        <f t="shared" ref="O82:T82" si="60">O84+O83+O85</f>
        <v>0</v>
      </c>
      <c r="P82" s="60">
        <f t="shared" si="60"/>
        <v>0</v>
      </c>
      <c r="Q82" s="60">
        <f t="shared" si="60"/>
        <v>0</v>
      </c>
      <c r="R82" s="60">
        <f t="shared" si="60"/>
        <v>0</v>
      </c>
      <c r="S82" s="60">
        <f t="shared" si="60"/>
        <v>0</v>
      </c>
      <c r="T82" s="60">
        <f t="shared" si="60"/>
        <v>0</v>
      </c>
      <c r="U82" s="143"/>
    </row>
    <row r="83" spans="1:21" ht="28.5" customHeight="1">
      <c r="A83" s="137"/>
      <c r="B83" s="149"/>
      <c r="C83" s="24" t="s">
        <v>5</v>
      </c>
      <c r="D83" s="5">
        <f t="shared" si="51"/>
        <v>0</v>
      </c>
      <c r="E83" s="60">
        <v>0</v>
      </c>
      <c r="F83" s="60">
        <v>0</v>
      </c>
      <c r="G83" s="60">
        <v>0</v>
      </c>
      <c r="H83" s="60">
        <v>0</v>
      </c>
      <c r="I83" s="60">
        <v>0</v>
      </c>
      <c r="J83" s="60">
        <v>0</v>
      </c>
      <c r="K83" s="5">
        <v>0</v>
      </c>
      <c r="L83" s="5">
        <v>0</v>
      </c>
      <c r="M83" s="60">
        <v>0</v>
      </c>
      <c r="N83" s="60">
        <v>0</v>
      </c>
      <c r="O83" s="60">
        <v>0</v>
      </c>
      <c r="P83" s="60">
        <v>0</v>
      </c>
      <c r="Q83" s="60">
        <v>0</v>
      </c>
      <c r="R83" s="60">
        <v>0</v>
      </c>
      <c r="S83" s="60">
        <v>0</v>
      </c>
      <c r="T83" s="60">
        <v>0</v>
      </c>
      <c r="U83" s="143"/>
    </row>
    <row r="84" spans="1:21" ht="28.5" customHeight="1">
      <c r="A84" s="137"/>
      <c r="B84" s="149"/>
      <c r="C84" s="24" t="s">
        <v>23</v>
      </c>
      <c r="D84" s="5">
        <f t="shared" si="51"/>
        <v>0</v>
      </c>
      <c r="E84" s="60">
        <v>0</v>
      </c>
      <c r="F84" s="60">
        <v>0</v>
      </c>
      <c r="G84" s="60">
        <v>0</v>
      </c>
      <c r="H84" s="60">
        <v>0</v>
      </c>
      <c r="I84" s="60">
        <v>0</v>
      </c>
      <c r="J84" s="60">
        <v>0</v>
      </c>
      <c r="K84" s="5">
        <v>0</v>
      </c>
      <c r="L84" s="5">
        <v>0</v>
      </c>
      <c r="M84" s="60">
        <v>0</v>
      </c>
      <c r="N84" s="60">
        <v>0</v>
      </c>
      <c r="O84" s="60">
        <v>0</v>
      </c>
      <c r="P84" s="60">
        <v>0</v>
      </c>
      <c r="Q84" s="60">
        <v>0</v>
      </c>
      <c r="R84" s="60">
        <v>0</v>
      </c>
      <c r="S84" s="60">
        <v>0</v>
      </c>
      <c r="T84" s="60">
        <v>0</v>
      </c>
      <c r="U84" s="143"/>
    </row>
    <row r="85" spans="1:21" ht="21" customHeight="1">
      <c r="A85" s="137"/>
      <c r="B85" s="150"/>
      <c r="C85" s="24" t="s">
        <v>20</v>
      </c>
      <c r="D85" s="5">
        <f t="shared" si="51"/>
        <v>1916.52</v>
      </c>
      <c r="E85" s="60">
        <v>0</v>
      </c>
      <c r="F85" s="60">
        <v>0</v>
      </c>
      <c r="G85" s="60">
        <v>0</v>
      </c>
      <c r="H85" s="60">
        <v>0</v>
      </c>
      <c r="I85" s="60">
        <v>0</v>
      </c>
      <c r="J85" s="60">
        <v>1916.52</v>
      </c>
      <c r="K85" s="5">
        <v>0</v>
      </c>
      <c r="L85" s="5">
        <v>0</v>
      </c>
      <c r="M85" s="60">
        <v>0</v>
      </c>
      <c r="N85" s="60">
        <v>0</v>
      </c>
      <c r="O85" s="60">
        <v>0</v>
      </c>
      <c r="P85" s="60">
        <v>0</v>
      </c>
      <c r="Q85" s="60">
        <v>0</v>
      </c>
      <c r="R85" s="60">
        <v>0</v>
      </c>
      <c r="S85" s="60">
        <v>0</v>
      </c>
      <c r="T85" s="60">
        <v>0</v>
      </c>
      <c r="U85" s="143"/>
    </row>
    <row r="86" spans="1:21" ht="21" customHeight="1">
      <c r="A86" s="137" t="s">
        <v>118</v>
      </c>
      <c r="B86" s="148" t="s">
        <v>120</v>
      </c>
      <c r="C86" s="24" t="s">
        <v>4</v>
      </c>
      <c r="D86" s="5">
        <f t="shared" si="51"/>
        <v>230.32</v>
      </c>
      <c r="E86" s="60">
        <f t="shared" ref="E86:H86" si="61">E88+E87+E89</f>
        <v>0</v>
      </c>
      <c r="F86" s="60">
        <f t="shared" si="61"/>
        <v>0</v>
      </c>
      <c r="G86" s="60">
        <f t="shared" si="61"/>
        <v>0</v>
      </c>
      <c r="H86" s="60">
        <f t="shared" si="61"/>
        <v>0</v>
      </c>
      <c r="I86" s="60">
        <f>I88+I87+I89</f>
        <v>0</v>
      </c>
      <c r="J86" s="60">
        <f>J87+J88+J89</f>
        <v>230.32</v>
      </c>
      <c r="K86" s="5">
        <f t="shared" ref="K86:N86" si="62">K88+K87+K89</f>
        <v>0</v>
      </c>
      <c r="L86" s="5">
        <f t="shared" si="62"/>
        <v>0</v>
      </c>
      <c r="M86" s="60">
        <f t="shared" si="62"/>
        <v>0</v>
      </c>
      <c r="N86" s="60">
        <f t="shared" si="62"/>
        <v>0</v>
      </c>
      <c r="O86" s="60">
        <f t="shared" ref="O86:T86" si="63">O88+O87+O89</f>
        <v>0</v>
      </c>
      <c r="P86" s="60">
        <f t="shared" si="63"/>
        <v>0</v>
      </c>
      <c r="Q86" s="60">
        <f t="shared" si="63"/>
        <v>0</v>
      </c>
      <c r="R86" s="60">
        <f t="shared" si="63"/>
        <v>0</v>
      </c>
      <c r="S86" s="60">
        <f t="shared" si="63"/>
        <v>0</v>
      </c>
      <c r="T86" s="60">
        <f t="shared" si="63"/>
        <v>0</v>
      </c>
      <c r="U86" s="143"/>
    </row>
    <row r="87" spans="1:21" ht="35.25" customHeight="1">
      <c r="A87" s="137"/>
      <c r="B87" s="149"/>
      <c r="C87" s="24" t="s">
        <v>5</v>
      </c>
      <c r="D87" s="5">
        <f t="shared" si="51"/>
        <v>0</v>
      </c>
      <c r="E87" s="60">
        <v>0</v>
      </c>
      <c r="F87" s="60">
        <v>0</v>
      </c>
      <c r="G87" s="60">
        <v>0</v>
      </c>
      <c r="H87" s="60">
        <v>0</v>
      </c>
      <c r="I87" s="60">
        <v>0</v>
      </c>
      <c r="J87" s="60">
        <v>0</v>
      </c>
      <c r="K87" s="5">
        <v>0</v>
      </c>
      <c r="L87" s="5">
        <v>0</v>
      </c>
      <c r="M87" s="60">
        <v>0</v>
      </c>
      <c r="N87" s="60">
        <v>0</v>
      </c>
      <c r="O87" s="60">
        <v>0</v>
      </c>
      <c r="P87" s="60">
        <v>0</v>
      </c>
      <c r="Q87" s="60">
        <v>0</v>
      </c>
      <c r="R87" s="60">
        <v>0</v>
      </c>
      <c r="S87" s="60">
        <v>0</v>
      </c>
      <c r="T87" s="60">
        <v>0</v>
      </c>
      <c r="U87" s="143"/>
    </row>
    <row r="88" spans="1:21" ht="23.25" customHeight="1">
      <c r="A88" s="137"/>
      <c r="B88" s="149"/>
      <c r="C88" s="24" t="s">
        <v>23</v>
      </c>
      <c r="D88" s="5">
        <f t="shared" si="51"/>
        <v>0</v>
      </c>
      <c r="E88" s="60">
        <v>0</v>
      </c>
      <c r="F88" s="60">
        <v>0</v>
      </c>
      <c r="G88" s="60">
        <v>0</v>
      </c>
      <c r="H88" s="60">
        <v>0</v>
      </c>
      <c r="I88" s="60">
        <v>0</v>
      </c>
      <c r="J88" s="60">
        <v>0</v>
      </c>
      <c r="K88" s="5">
        <v>0</v>
      </c>
      <c r="L88" s="5">
        <v>0</v>
      </c>
      <c r="M88" s="60">
        <v>0</v>
      </c>
      <c r="N88" s="60">
        <v>0</v>
      </c>
      <c r="O88" s="60">
        <v>0</v>
      </c>
      <c r="P88" s="60">
        <v>0</v>
      </c>
      <c r="Q88" s="60">
        <v>0</v>
      </c>
      <c r="R88" s="60">
        <v>0</v>
      </c>
      <c r="S88" s="60">
        <v>0</v>
      </c>
      <c r="T88" s="60">
        <v>0</v>
      </c>
      <c r="U88" s="143"/>
    </row>
    <row r="89" spans="1:21" ht="21" customHeight="1">
      <c r="A89" s="137"/>
      <c r="B89" s="150"/>
      <c r="C89" s="24" t="s">
        <v>20</v>
      </c>
      <c r="D89" s="5">
        <f t="shared" si="51"/>
        <v>230.32</v>
      </c>
      <c r="E89" s="60">
        <v>0</v>
      </c>
      <c r="F89" s="60">
        <v>0</v>
      </c>
      <c r="G89" s="60">
        <v>0</v>
      </c>
      <c r="H89" s="60">
        <v>0</v>
      </c>
      <c r="I89" s="60">
        <v>0</v>
      </c>
      <c r="J89" s="60">
        <v>230.32</v>
      </c>
      <c r="K89" s="5">
        <v>0</v>
      </c>
      <c r="L89" s="5">
        <v>0</v>
      </c>
      <c r="M89" s="60">
        <v>0</v>
      </c>
      <c r="N89" s="60">
        <v>0</v>
      </c>
      <c r="O89" s="60">
        <v>0</v>
      </c>
      <c r="P89" s="60">
        <v>0</v>
      </c>
      <c r="Q89" s="60">
        <v>0</v>
      </c>
      <c r="R89" s="60">
        <v>0</v>
      </c>
      <c r="S89" s="60">
        <v>0</v>
      </c>
      <c r="T89" s="60">
        <v>0</v>
      </c>
      <c r="U89" s="143"/>
    </row>
    <row r="90" spans="1:21" ht="21" customHeight="1">
      <c r="A90" s="145" t="s">
        <v>121</v>
      </c>
      <c r="B90" s="148" t="s">
        <v>251</v>
      </c>
      <c r="C90" s="24" t="s">
        <v>4</v>
      </c>
      <c r="D90" s="5">
        <f t="shared" si="51"/>
        <v>2858.5</v>
      </c>
      <c r="E90" s="60">
        <f t="shared" ref="E90:N90" si="64">E91+E92+E93</f>
        <v>0</v>
      </c>
      <c r="F90" s="60">
        <f t="shared" si="64"/>
        <v>0</v>
      </c>
      <c r="G90" s="60">
        <f t="shared" si="64"/>
        <v>0</v>
      </c>
      <c r="H90" s="60">
        <f t="shared" si="64"/>
        <v>0</v>
      </c>
      <c r="I90" s="60">
        <f t="shared" si="64"/>
        <v>0</v>
      </c>
      <c r="J90" s="60">
        <f t="shared" si="64"/>
        <v>2858.5</v>
      </c>
      <c r="K90" s="5">
        <f t="shared" si="64"/>
        <v>0</v>
      </c>
      <c r="L90" s="5">
        <f t="shared" si="64"/>
        <v>0</v>
      </c>
      <c r="M90" s="60">
        <f t="shared" si="64"/>
        <v>0</v>
      </c>
      <c r="N90" s="60">
        <f t="shared" si="64"/>
        <v>0</v>
      </c>
      <c r="O90" s="60">
        <f t="shared" ref="O90:T90" si="65">O91+O92+O93</f>
        <v>0</v>
      </c>
      <c r="P90" s="60">
        <f t="shared" si="65"/>
        <v>0</v>
      </c>
      <c r="Q90" s="60">
        <f t="shared" si="65"/>
        <v>0</v>
      </c>
      <c r="R90" s="60">
        <f t="shared" si="65"/>
        <v>0</v>
      </c>
      <c r="S90" s="60">
        <f t="shared" si="65"/>
        <v>0</v>
      </c>
      <c r="T90" s="60">
        <f t="shared" si="65"/>
        <v>0</v>
      </c>
      <c r="U90" s="143"/>
    </row>
    <row r="91" spans="1:21" ht="30" customHeight="1">
      <c r="A91" s="159"/>
      <c r="B91" s="149"/>
      <c r="C91" s="24" t="s">
        <v>5</v>
      </c>
      <c r="D91" s="5">
        <f t="shared" si="51"/>
        <v>0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v>0</v>
      </c>
      <c r="K91" s="5">
        <v>0</v>
      </c>
      <c r="L91" s="5">
        <v>0</v>
      </c>
      <c r="M91" s="60">
        <v>0</v>
      </c>
      <c r="N91" s="60">
        <v>0</v>
      </c>
      <c r="O91" s="60">
        <v>0</v>
      </c>
      <c r="P91" s="60">
        <v>0</v>
      </c>
      <c r="Q91" s="60">
        <v>0</v>
      </c>
      <c r="R91" s="60">
        <v>0</v>
      </c>
      <c r="S91" s="60">
        <v>0</v>
      </c>
      <c r="T91" s="60">
        <v>0</v>
      </c>
      <c r="U91" s="143"/>
    </row>
    <row r="92" spans="1:21" ht="20.25" customHeight="1">
      <c r="A92" s="159"/>
      <c r="B92" s="149"/>
      <c r="C92" s="24" t="s">
        <v>23</v>
      </c>
      <c r="D92" s="5">
        <f t="shared" si="51"/>
        <v>0</v>
      </c>
      <c r="E92" s="60">
        <v>0</v>
      </c>
      <c r="F92" s="60">
        <v>0</v>
      </c>
      <c r="G92" s="60">
        <v>0</v>
      </c>
      <c r="H92" s="60">
        <v>0</v>
      </c>
      <c r="I92" s="60">
        <v>0</v>
      </c>
      <c r="J92" s="60">
        <v>0</v>
      </c>
      <c r="K92" s="5">
        <v>0</v>
      </c>
      <c r="L92" s="5">
        <v>0</v>
      </c>
      <c r="M92" s="60">
        <v>0</v>
      </c>
      <c r="N92" s="60">
        <v>0</v>
      </c>
      <c r="O92" s="60">
        <v>0</v>
      </c>
      <c r="P92" s="60">
        <v>0</v>
      </c>
      <c r="Q92" s="60">
        <v>0</v>
      </c>
      <c r="R92" s="60">
        <v>0</v>
      </c>
      <c r="S92" s="60">
        <v>0</v>
      </c>
      <c r="T92" s="60">
        <v>0</v>
      </c>
      <c r="U92" s="143"/>
    </row>
    <row r="93" spans="1:21" ht="21" customHeight="1">
      <c r="A93" s="160"/>
      <c r="B93" s="150"/>
      <c r="C93" s="24" t="s">
        <v>20</v>
      </c>
      <c r="D93" s="5">
        <f t="shared" si="51"/>
        <v>2858.5</v>
      </c>
      <c r="E93" s="60">
        <v>0</v>
      </c>
      <c r="F93" s="60">
        <v>0</v>
      </c>
      <c r="G93" s="60">
        <v>0</v>
      </c>
      <c r="H93" s="60">
        <v>0</v>
      </c>
      <c r="I93" s="60">
        <v>0</v>
      </c>
      <c r="J93" s="60">
        <v>2858.5</v>
      </c>
      <c r="K93" s="5">
        <v>0</v>
      </c>
      <c r="L93" s="5">
        <v>0</v>
      </c>
      <c r="M93" s="60">
        <v>0</v>
      </c>
      <c r="N93" s="60">
        <v>0</v>
      </c>
      <c r="O93" s="60">
        <v>0</v>
      </c>
      <c r="P93" s="60">
        <v>0</v>
      </c>
      <c r="Q93" s="60">
        <v>0</v>
      </c>
      <c r="R93" s="60">
        <v>0</v>
      </c>
      <c r="S93" s="60">
        <v>0</v>
      </c>
      <c r="T93" s="60">
        <v>0</v>
      </c>
      <c r="U93" s="143"/>
    </row>
    <row r="94" spans="1:21" ht="21" customHeight="1">
      <c r="A94" s="145" t="s">
        <v>123</v>
      </c>
      <c r="B94" s="148" t="s">
        <v>167</v>
      </c>
      <c r="C94" s="24" t="s">
        <v>4</v>
      </c>
      <c r="D94" s="5">
        <f t="shared" si="51"/>
        <v>2880</v>
      </c>
      <c r="E94" s="60">
        <f t="shared" ref="E94" si="66">E95+E96+E97</f>
        <v>0</v>
      </c>
      <c r="F94" s="60">
        <f t="shared" ref="F94" si="67">F95+F96+F97</f>
        <v>0</v>
      </c>
      <c r="G94" s="60">
        <f t="shared" ref="G94" si="68">G95+G96+G97</f>
        <v>0</v>
      </c>
      <c r="H94" s="60">
        <f t="shared" ref="H94" si="69">H95+H96+H97</f>
        <v>0</v>
      </c>
      <c r="I94" s="60">
        <f t="shared" ref="I94" si="70">I95+I96+I97</f>
        <v>0</v>
      </c>
      <c r="J94" s="60">
        <f>J95+J96+J97</f>
        <v>2880</v>
      </c>
      <c r="K94" s="5">
        <f t="shared" ref="K94" si="71">K95+K96+K97</f>
        <v>0</v>
      </c>
      <c r="L94" s="5">
        <f t="shared" ref="L94" si="72">L95+L96+L97</f>
        <v>0</v>
      </c>
      <c r="M94" s="60">
        <f t="shared" ref="M94" si="73">M95+M96+M97</f>
        <v>0</v>
      </c>
      <c r="N94" s="60">
        <f t="shared" ref="N94:T94" si="74">N95+N96+N97</f>
        <v>0</v>
      </c>
      <c r="O94" s="60">
        <f t="shared" si="74"/>
        <v>0</v>
      </c>
      <c r="P94" s="60">
        <f t="shared" si="74"/>
        <v>0</v>
      </c>
      <c r="Q94" s="60">
        <f t="shared" si="74"/>
        <v>0</v>
      </c>
      <c r="R94" s="60">
        <f t="shared" si="74"/>
        <v>0</v>
      </c>
      <c r="S94" s="60">
        <f t="shared" si="74"/>
        <v>0</v>
      </c>
      <c r="T94" s="60">
        <f t="shared" si="74"/>
        <v>0</v>
      </c>
      <c r="U94" s="143"/>
    </row>
    <row r="95" spans="1:21" ht="30" customHeight="1">
      <c r="A95" s="159"/>
      <c r="B95" s="149"/>
      <c r="C95" s="24" t="s">
        <v>5</v>
      </c>
      <c r="D95" s="5">
        <f t="shared" si="51"/>
        <v>0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5">
        <v>0</v>
      </c>
      <c r="L95" s="5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  <c r="R95" s="60">
        <v>0</v>
      </c>
      <c r="S95" s="60">
        <v>0</v>
      </c>
      <c r="T95" s="60">
        <v>0</v>
      </c>
      <c r="U95" s="143"/>
    </row>
    <row r="96" spans="1:21" ht="16.5" customHeight="1">
      <c r="A96" s="159"/>
      <c r="B96" s="149"/>
      <c r="C96" s="24" t="s">
        <v>23</v>
      </c>
      <c r="D96" s="5">
        <f t="shared" si="51"/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5">
        <v>0</v>
      </c>
      <c r="L96" s="5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  <c r="R96" s="60">
        <v>0</v>
      </c>
      <c r="S96" s="60">
        <v>0</v>
      </c>
      <c r="T96" s="60">
        <v>0</v>
      </c>
      <c r="U96" s="143"/>
    </row>
    <row r="97" spans="1:21" ht="21" customHeight="1">
      <c r="A97" s="160"/>
      <c r="B97" s="150"/>
      <c r="C97" s="24" t="s">
        <v>20</v>
      </c>
      <c r="D97" s="5">
        <f t="shared" si="51"/>
        <v>2880</v>
      </c>
      <c r="E97" s="60">
        <v>0</v>
      </c>
      <c r="F97" s="60">
        <v>0</v>
      </c>
      <c r="G97" s="60">
        <v>0</v>
      </c>
      <c r="H97" s="60">
        <v>0</v>
      </c>
      <c r="I97" s="60">
        <v>0</v>
      </c>
      <c r="J97" s="60">
        <v>2880</v>
      </c>
      <c r="K97" s="5">
        <v>0</v>
      </c>
      <c r="L97" s="5">
        <v>0</v>
      </c>
      <c r="M97" s="60">
        <v>0</v>
      </c>
      <c r="N97" s="60">
        <v>0</v>
      </c>
      <c r="O97" s="60">
        <v>0</v>
      </c>
      <c r="P97" s="60">
        <v>0</v>
      </c>
      <c r="Q97" s="60">
        <v>0</v>
      </c>
      <c r="R97" s="60">
        <v>0</v>
      </c>
      <c r="S97" s="60">
        <v>0</v>
      </c>
      <c r="T97" s="60">
        <v>0</v>
      </c>
      <c r="U97" s="143"/>
    </row>
    <row r="98" spans="1:21" ht="21" customHeight="1">
      <c r="A98" s="145" t="s">
        <v>208</v>
      </c>
      <c r="B98" s="148" t="s">
        <v>124</v>
      </c>
      <c r="C98" s="24" t="s">
        <v>4</v>
      </c>
      <c r="D98" s="5">
        <f t="shared" si="51"/>
        <v>210</v>
      </c>
      <c r="E98" s="60">
        <f t="shared" ref="E98:N98" si="75">E99+E100+E101</f>
        <v>0</v>
      </c>
      <c r="F98" s="60">
        <f t="shared" si="75"/>
        <v>0</v>
      </c>
      <c r="G98" s="60">
        <f t="shared" si="75"/>
        <v>0</v>
      </c>
      <c r="H98" s="60">
        <f t="shared" si="75"/>
        <v>0</v>
      </c>
      <c r="I98" s="60">
        <f t="shared" si="75"/>
        <v>0</v>
      </c>
      <c r="J98" s="60">
        <f t="shared" si="75"/>
        <v>210</v>
      </c>
      <c r="K98" s="5">
        <f t="shared" si="75"/>
        <v>0</v>
      </c>
      <c r="L98" s="5">
        <f t="shared" si="75"/>
        <v>0</v>
      </c>
      <c r="M98" s="60">
        <f t="shared" si="75"/>
        <v>0</v>
      </c>
      <c r="N98" s="60">
        <f t="shared" si="75"/>
        <v>0</v>
      </c>
      <c r="O98" s="60">
        <f t="shared" ref="O98:T98" si="76">O99+O100+O101</f>
        <v>0</v>
      </c>
      <c r="P98" s="60">
        <f t="shared" si="76"/>
        <v>0</v>
      </c>
      <c r="Q98" s="60">
        <f t="shared" si="76"/>
        <v>0</v>
      </c>
      <c r="R98" s="60">
        <f t="shared" si="76"/>
        <v>0</v>
      </c>
      <c r="S98" s="60">
        <f t="shared" si="76"/>
        <v>0</v>
      </c>
      <c r="T98" s="60">
        <f t="shared" si="76"/>
        <v>0</v>
      </c>
      <c r="U98" s="143"/>
    </row>
    <row r="99" spans="1:21" ht="31.5" customHeight="1">
      <c r="A99" s="159"/>
      <c r="B99" s="149"/>
      <c r="C99" s="24" t="s">
        <v>5</v>
      </c>
      <c r="D99" s="5">
        <f t="shared" si="51"/>
        <v>0</v>
      </c>
      <c r="E99" s="60">
        <v>0</v>
      </c>
      <c r="F99" s="60">
        <v>0</v>
      </c>
      <c r="G99" s="60">
        <v>0</v>
      </c>
      <c r="H99" s="60">
        <v>0</v>
      </c>
      <c r="I99" s="60">
        <v>0</v>
      </c>
      <c r="J99" s="60">
        <v>0</v>
      </c>
      <c r="K99" s="5">
        <v>0</v>
      </c>
      <c r="L99" s="5">
        <v>0</v>
      </c>
      <c r="M99" s="60">
        <v>0</v>
      </c>
      <c r="N99" s="60">
        <v>0</v>
      </c>
      <c r="O99" s="60">
        <v>0</v>
      </c>
      <c r="P99" s="60">
        <v>0</v>
      </c>
      <c r="Q99" s="60">
        <v>0</v>
      </c>
      <c r="R99" s="60">
        <v>0</v>
      </c>
      <c r="S99" s="60">
        <v>0</v>
      </c>
      <c r="T99" s="60">
        <v>0</v>
      </c>
      <c r="U99" s="143"/>
    </row>
    <row r="100" spans="1:21" ht="31.5" customHeight="1">
      <c r="A100" s="159"/>
      <c r="B100" s="149"/>
      <c r="C100" s="24" t="s">
        <v>23</v>
      </c>
      <c r="D100" s="5">
        <f t="shared" si="51"/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5">
        <v>0</v>
      </c>
      <c r="L100" s="5">
        <v>0</v>
      </c>
      <c r="M100" s="60">
        <v>0</v>
      </c>
      <c r="N100" s="60">
        <v>0</v>
      </c>
      <c r="O100" s="60">
        <v>0</v>
      </c>
      <c r="P100" s="60">
        <v>0</v>
      </c>
      <c r="Q100" s="60">
        <v>0</v>
      </c>
      <c r="R100" s="60">
        <v>0</v>
      </c>
      <c r="S100" s="60">
        <v>0</v>
      </c>
      <c r="T100" s="60">
        <v>0</v>
      </c>
      <c r="U100" s="143"/>
    </row>
    <row r="101" spans="1:21" ht="21" customHeight="1">
      <c r="A101" s="160"/>
      <c r="B101" s="150"/>
      <c r="C101" s="24" t="s">
        <v>20</v>
      </c>
      <c r="D101" s="5">
        <f t="shared" si="51"/>
        <v>210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210</v>
      </c>
      <c r="K101" s="5">
        <v>0</v>
      </c>
      <c r="L101" s="5">
        <v>0</v>
      </c>
      <c r="M101" s="60">
        <v>0</v>
      </c>
      <c r="N101" s="60">
        <v>0</v>
      </c>
      <c r="O101" s="60">
        <v>0</v>
      </c>
      <c r="P101" s="60">
        <v>0</v>
      </c>
      <c r="Q101" s="60">
        <v>0</v>
      </c>
      <c r="R101" s="60">
        <v>0</v>
      </c>
      <c r="S101" s="60">
        <v>0</v>
      </c>
      <c r="T101" s="60">
        <v>0</v>
      </c>
      <c r="U101" s="143"/>
    </row>
    <row r="102" spans="1:21" ht="21" customHeight="1">
      <c r="A102" s="145" t="s">
        <v>252</v>
      </c>
      <c r="B102" s="148" t="s">
        <v>226</v>
      </c>
      <c r="C102" s="24" t="s">
        <v>4</v>
      </c>
      <c r="D102" s="5">
        <f t="shared" si="51"/>
        <v>328.62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0</v>
      </c>
      <c r="K102" s="5">
        <f>K103+K104+K105</f>
        <v>328.62</v>
      </c>
      <c r="L102" s="5">
        <v>0</v>
      </c>
      <c r="M102" s="60">
        <v>0</v>
      </c>
      <c r="N102" s="60">
        <v>0</v>
      </c>
      <c r="O102" s="60">
        <v>0</v>
      </c>
      <c r="P102" s="60">
        <v>0</v>
      </c>
      <c r="Q102" s="60">
        <v>0</v>
      </c>
      <c r="R102" s="60">
        <v>0</v>
      </c>
      <c r="S102" s="60">
        <v>0</v>
      </c>
      <c r="T102" s="60">
        <v>0</v>
      </c>
      <c r="U102" s="143"/>
    </row>
    <row r="103" spans="1:21" ht="31.5" customHeight="1">
      <c r="A103" s="159"/>
      <c r="B103" s="149"/>
      <c r="C103" s="24" t="s">
        <v>5</v>
      </c>
      <c r="D103" s="5">
        <f t="shared" si="51"/>
        <v>0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0</v>
      </c>
      <c r="K103" s="5">
        <v>0</v>
      </c>
      <c r="L103" s="5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  <c r="R103" s="60">
        <v>0</v>
      </c>
      <c r="S103" s="60">
        <v>0</v>
      </c>
      <c r="T103" s="60">
        <v>0</v>
      </c>
      <c r="U103" s="143"/>
    </row>
    <row r="104" spans="1:21" ht="31.5" customHeight="1">
      <c r="A104" s="159"/>
      <c r="B104" s="149"/>
      <c r="C104" s="24" t="s">
        <v>23</v>
      </c>
      <c r="D104" s="5">
        <f t="shared" si="51"/>
        <v>0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60">
        <v>0</v>
      </c>
      <c r="K104" s="5">
        <v>0</v>
      </c>
      <c r="L104" s="5">
        <v>0</v>
      </c>
      <c r="M104" s="60">
        <v>0</v>
      </c>
      <c r="N104" s="60">
        <v>0</v>
      </c>
      <c r="O104" s="60">
        <v>0</v>
      </c>
      <c r="P104" s="60">
        <v>0</v>
      </c>
      <c r="Q104" s="60">
        <v>0</v>
      </c>
      <c r="R104" s="60">
        <v>0</v>
      </c>
      <c r="S104" s="60">
        <v>0</v>
      </c>
      <c r="T104" s="60">
        <v>0</v>
      </c>
      <c r="U104" s="143"/>
    </row>
    <row r="105" spans="1:21" ht="21" customHeight="1">
      <c r="A105" s="160"/>
      <c r="B105" s="150"/>
      <c r="C105" s="24" t="s">
        <v>20</v>
      </c>
      <c r="D105" s="5">
        <f t="shared" si="51"/>
        <v>328.62</v>
      </c>
      <c r="E105" s="60">
        <v>0</v>
      </c>
      <c r="F105" s="60">
        <v>0</v>
      </c>
      <c r="G105" s="60">
        <v>0</v>
      </c>
      <c r="H105" s="60">
        <v>0</v>
      </c>
      <c r="I105" s="60">
        <v>0</v>
      </c>
      <c r="J105" s="60">
        <v>0</v>
      </c>
      <c r="K105" s="5">
        <v>328.62</v>
      </c>
      <c r="L105" s="5">
        <v>0</v>
      </c>
      <c r="M105" s="60">
        <v>0</v>
      </c>
      <c r="N105" s="60">
        <v>0</v>
      </c>
      <c r="O105" s="60">
        <v>0</v>
      </c>
      <c r="P105" s="60">
        <v>0</v>
      </c>
      <c r="Q105" s="60">
        <v>0</v>
      </c>
      <c r="R105" s="60">
        <v>0</v>
      </c>
      <c r="S105" s="60">
        <v>0</v>
      </c>
      <c r="T105" s="60">
        <v>0</v>
      </c>
      <c r="U105" s="143"/>
    </row>
    <row r="106" spans="1:21" s="7" customFormat="1" ht="21" customHeight="1">
      <c r="A106" s="154" t="s">
        <v>58</v>
      </c>
      <c r="B106" s="140" t="s">
        <v>25</v>
      </c>
      <c r="C106" s="25" t="s">
        <v>4</v>
      </c>
      <c r="D106" s="5">
        <f t="shared" si="51"/>
        <v>16591.66</v>
      </c>
      <c r="E106" s="59">
        <f>E107+E108+E109+E110</f>
        <v>1600</v>
      </c>
      <c r="F106" s="59">
        <f t="shared" ref="F106:H106" si="77">F107+F108+F109+F110</f>
        <v>1100</v>
      </c>
      <c r="G106" s="59">
        <f t="shared" si="77"/>
        <v>1200</v>
      </c>
      <c r="H106" s="59">
        <f t="shared" si="77"/>
        <v>1200</v>
      </c>
      <c r="I106" s="59">
        <f>I107+I108+I109+I110</f>
        <v>5728</v>
      </c>
      <c r="J106" s="59">
        <f>J111+J116</f>
        <v>463.66</v>
      </c>
      <c r="K106" s="4">
        <f t="shared" ref="K106:M106" si="78">K107+K108+K109+K110</f>
        <v>100</v>
      </c>
      <c r="L106" s="4">
        <f>L107+L108+L109+L110</f>
        <v>600</v>
      </c>
      <c r="M106" s="59">
        <f t="shared" si="78"/>
        <v>600</v>
      </c>
      <c r="N106" s="59">
        <v>600</v>
      </c>
      <c r="O106" s="59">
        <v>400</v>
      </c>
      <c r="P106" s="59">
        <v>600</v>
      </c>
      <c r="Q106" s="59">
        <v>600</v>
      </c>
      <c r="R106" s="59">
        <v>600</v>
      </c>
      <c r="S106" s="59">
        <v>600</v>
      </c>
      <c r="T106" s="59">
        <v>600</v>
      </c>
      <c r="U106" s="143"/>
    </row>
    <row r="107" spans="1:21" s="7" customFormat="1" ht="36.75" customHeight="1">
      <c r="A107" s="154"/>
      <c r="B107" s="140"/>
      <c r="C107" s="25" t="s">
        <v>5</v>
      </c>
      <c r="D107" s="5">
        <f t="shared" si="51"/>
        <v>0</v>
      </c>
      <c r="E107" s="59">
        <v>0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4">
        <v>0</v>
      </c>
      <c r="L107" s="4">
        <v>0</v>
      </c>
      <c r="M107" s="59">
        <v>0</v>
      </c>
      <c r="N107" s="59">
        <v>0</v>
      </c>
      <c r="O107" s="59">
        <v>0</v>
      </c>
      <c r="P107" s="59">
        <v>0</v>
      </c>
      <c r="Q107" s="59">
        <v>0</v>
      </c>
      <c r="R107" s="59">
        <v>0</v>
      </c>
      <c r="S107" s="59">
        <v>0</v>
      </c>
      <c r="T107" s="59">
        <v>0</v>
      </c>
      <c r="U107" s="143"/>
    </row>
    <row r="108" spans="1:21" s="7" customFormat="1" ht="21" customHeight="1">
      <c r="A108" s="154"/>
      <c r="B108" s="140"/>
      <c r="C108" s="25" t="s">
        <v>6</v>
      </c>
      <c r="D108" s="5">
        <f t="shared" si="51"/>
        <v>0</v>
      </c>
      <c r="E108" s="59">
        <v>0</v>
      </c>
      <c r="F108" s="59">
        <v>0</v>
      </c>
      <c r="G108" s="59">
        <v>0</v>
      </c>
      <c r="H108" s="59">
        <v>0</v>
      </c>
      <c r="I108" s="59">
        <v>0</v>
      </c>
      <c r="J108" s="59">
        <v>0</v>
      </c>
      <c r="K108" s="4">
        <v>0</v>
      </c>
      <c r="L108" s="4">
        <v>0</v>
      </c>
      <c r="M108" s="59">
        <v>0</v>
      </c>
      <c r="N108" s="59">
        <v>0</v>
      </c>
      <c r="O108" s="59">
        <v>0</v>
      </c>
      <c r="P108" s="59">
        <v>0</v>
      </c>
      <c r="Q108" s="59">
        <v>0</v>
      </c>
      <c r="R108" s="59">
        <v>0</v>
      </c>
      <c r="S108" s="59">
        <v>0</v>
      </c>
      <c r="T108" s="59">
        <v>0</v>
      </c>
      <c r="U108" s="143"/>
    </row>
    <row r="109" spans="1:21" s="7" customFormat="1" ht="21" customHeight="1">
      <c r="A109" s="154"/>
      <c r="B109" s="140"/>
      <c r="C109" s="25" t="s">
        <v>7</v>
      </c>
      <c r="D109" s="5">
        <f t="shared" si="51"/>
        <v>16591.66</v>
      </c>
      <c r="E109" s="59">
        <v>1600</v>
      </c>
      <c r="F109" s="59">
        <v>1100</v>
      </c>
      <c r="G109" s="59">
        <v>1200</v>
      </c>
      <c r="H109" s="59">
        <v>1200</v>
      </c>
      <c r="I109" s="59">
        <f>I119+I114</f>
        <v>5728</v>
      </c>
      <c r="J109" s="59">
        <f>J114+J119</f>
        <v>463.66</v>
      </c>
      <c r="K109" s="4">
        <v>100</v>
      </c>
      <c r="L109" s="4">
        <v>600</v>
      </c>
      <c r="M109" s="59">
        <f>M114+M119+M124</f>
        <v>600</v>
      </c>
      <c r="N109" s="59">
        <v>600</v>
      </c>
      <c r="O109" s="59">
        <v>400</v>
      </c>
      <c r="P109" s="59">
        <v>600</v>
      </c>
      <c r="Q109" s="59">
        <v>600</v>
      </c>
      <c r="R109" s="59">
        <v>600</v>
      </c>
      <c r="S109" s="59">
        <v>600</v>
      </c>
      <c r="T109" s="59">
        <v>600</v>
      </c>
      <c r="U109" s="143"/>
    </row>
    <row r="110" spans="1:21" s="7" customFormat="1" ht="21" customHeight="1">
      <c r="A110" s="154"/>
      <c r="B110" s="140"/>
      <c r="C110" s="25" t="s">
        <v>8</v>
      </c>
      <c r="D110" s="5">
        <f t="shared" si="51"/>
        <v>0</v>
      </c>
      <c r="E110" s="59">
        <v>0</v>
      </c>
      <c r="F110" s="59">
        <v>0</v>
      </c>
      <c r="G110" s="59">
        <v>0</v>
      </c>
      <c r="H110" s="59">
        <v>0</v>
      </c>
      <c r="I110" s="59">
        <v>0</v>
      </c>
      <c r="J110" s="59">
        <v>0</v>
      </c>
      <c r="K110" s="4">
        <v>0</v>
      </c>
      <c r="L110" s="4">
        <v>0</v>
      </c>
      <c r="M110" s="59">
        <v>0</v>
      </c>
      <c r="N110" s="59">
        <v>0</v>
      </c>
      <c r="O110" s="59">
        <v>0</v>
      </c>
      <c r="P110" s="59">
        <v>0</v>
      </c>
      <c r="Q110" s="59">
        <v>0</v>
      </c>
      <c r="R110" s="59">
        <v>0</v>
      </c>
      <c r="S110" s="59">
        <v>0</v>
      </c>
      <c r="T110" s="59">
        <v>0</v>
      </c>
      <c r="U110" s="143"/>
    </row>
    <row r="111" spans="1:21" ht="21" customHeight="1">
      <c r="A111" s="137" t="s">
        <v>69</v>
      </c>
      <c r="B111" s="138" t="s">
        <v>26</v>
      </c>
      <c r="C111" s="24" t="s">
        <v>4</v>
      </c>
      <c r="D111" s="5">
        <f t="shared" si="51"/>
        <v>6875.36</v>
      </c>
      <c r="E111" s="60">
        <v>1600</v>
      </c>
      <c r="F111" s="60">
        <v>1100</v>
      </c>
      <c r="G111" s="60">
        <v>1200</v>
      </c>
      <c r="H111" s="60">
        <v>1200</v>
      </c>
      <c r="I111" s="60">
        <f>I112+I113+I114+I115</f>
        <v>611.70000000000005</v>
      </c>
      <c r="J111" s="60">
        <f>J112+J113+J114+J115</f>
        <v>463.66</v>
      </c>
      <c r="K111" s="5">
        <f>K114</f>
        <v>100</v>
      </c>
      <c r="L111" s="5">
        <f>L114</f>
        <v>600</v>
      </c>
      <c r="M111" s="60">
        <f t="shared" ref="M111:N111" si="79">M114</f>
        <v>0</v>
      </c>
      <c r="N111" s="60">
        <f t="shared" si="79"/>
        <v>0</v>
      </c>
      <c r="O111" s="60">
        <f t="shared" ref="O111:T111" si="80">O114</f>
        <v>0</v>
      </c>
      <c r="P111" s="60">
        <f t="shared" si="80"/>
        <v>0</v>
      </c>
      <c r="Q111" s="60">
        <f t="shared" si="80"/>
        <v>0</v>
      </c>
      <c r="R111" s="60">
        <f t="shared" si="80"/>
        <v>0</v>
      </c>
      <c r="S111" s="60">
        <f t="shared" si="80"/>
        <v>0</v>
      </c>
      <c r="T111" s="60">
        <f t="shared" si="80"/>
        <v>0</v>
      </c>
      <c r="U111" s="143"/>
    </row>
    <row r="112" spans="1:21" ht="36.75" customHeight="1">
      <c r="A112" s="137"/>
      <c r="B112" s="138"/>
      <c r="C112" s="24" t="s">
        <v>5</v>
      </c>
      <c r="D112" s="5">
        <f t="shared" si="51"/>
        <v>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0</v>
      </c>
      <c r="K112" s="5">
        <v>0</v>
      </c>
      <c r="L112" s="5">
        <v>0</v>
      </c>
      <c r="M112" s="60">
        <v>0</v>
      </c>
      <c r="N112" s="60">
        <v>0</v>
      </c>
      <c r="O112" s="60">
        <v>0</v>
      </c>
      <c r="P112" s="60">
        <v>0</v>
      </c>
      <c r="Q112" s="60">
        <v>0</v>
      </c>
      <c r="R112" s="60">
        <v>0</v>
      </c>
      <c r="S112" s="60">
        <v>0</v>
      </c>
      <c r="T112" s="60">
        <v>0</v>
      </c>
      <c r="U112" s="143"/>
    </row>
    <row r="113" spans="1:21" ht="21" customHeight="1">
      <c r="A113" s="137"/>
      <c r="B113" s="138"/>
      <c r="C113" s="24" t="s">
        <v>6</v>
      </c>
      <c r="D113" s="5">
        <f t="shared" si="51"/>
        <v>0</v>
      </c>
      <c r="E113" s="60">
        <v>0</v>
      </c>
      <c r="F113" s="60">
        <v>0</v>
      </c>
      <c r="G113" s="60">
        <v>0</v>
      </c>
      <c r="H113" s="60">
        <v>0</v>
      </c>
      <c r="I113" s="60">
        <v>0</v>
      </c>
      <c r="J113" s="60">
        <v>0</v>
      </c>
      <c r="K113" s="5">
        <v>0</v>
      </c>
      <c r="L113" s="5">
        <v>0</v>
      </c>
      <c r="M113" s="60">
        <v>0</v>
      </c>
      <c r="N113" s="60">
        <v>0</v>
      </c>
      <c r="O113" s="60">
        <v>0</v>
      </c>
      <c r="P113" s="60">
        <v>0</v>
      </c>
      <c r="Q113" s="60">
        <v>0</v>
      </c>
      <c r="R113" s="60">
        <v>0</v>
      </c>
      <c r="S113" s="60">
        <v>0</v>
      </c>
      <c r="T113" s="60">
        <v>0</v>
      </c>
      <c r="U113" s="143"/>
    </row>
    <row r="114" spans="1:21" ht="21" customHeight="1">
      <c r="A114" s="137"/>
      <c r="B114" s="138"/>
      <c r="C114" s="24" t="s">
        <v>7</v>
      </c>
      <c r="D114" s="5">
        <f t="shared" si="51"/>
        <v>6875.36</v>
      </c>
      <c r="E114" s="60">
        <v>1600</v>
      </c>
      <c r="F114" s="60">
        <v>1100</v>
      </c>
      <c r="G114" s="60">
        <v>1200</v>
      </c>
      <c r="H114" s="60">
        <v>1200</v>
      </c>
      <c r="I114" s="60">
        <v>611.70000000000005</v>
      </c>
      <c r="J114" s="60">
        <v>463.66</v>
      </c>
      <c r="K114" s="5">
        <v>100</v>
      </c>
      <c r="L114" s="5">
        <v>600</v>
      </c>
      <c r="M114" s="60">
        <v>0</v>
      </c>
      <c r="N114" s="60">
        <v>0</v>
      </c>
      <c r="O114" s="60">
        <v>0</v>
      </c>
      <c r="P114" s="60">
        <v>0</v>
      </c>
      <c r="Q114" s="60">
        <v>0</v>
      </c>
      <c r="R114" s="60">
        <v>0</v>
      </c>
      <c r="S114" s="60">
        <v>0</v>
      </c>
      <c r="T114" s="60">
        <v>0</v>
      </c>
      <c r="U114" s="143"/>
    </row>
    <row r="115" spans="1:21" ht="21" customHeight="1">
      <c r="A115" s="137"/>
      <c r="B115" s="138"/>
      <c r="C115" s="24" t="s">
        <v>8</v>
      </c>
      <c r="D115" s="5">
        <f t="shared" si="51"/>
        <v>0</v>
      </c>
      <c r="E115" s="60">
        <v>0</v>
      </c>
      <c r="F115" s="60">
        <v>0</v>
      </c>
      <c r="G115" s="60">
        <v>0</v>
      </c>
      <c r="H115" s="60">
        <v>0</v>
      </c>
      <c r="I115" s="60">
        <v>0</v>
      </c>
      <c r="J115" s="60">
        <v>0</v>
      </c>
      <c r="K115" s="5">
        <v>0</v>
      </c>
      <c r="L115" s="5">
        <v>0</v>
      </c>
      <c r="M115" s="60">
        <v>0</v>
      </c>
      <c r="N115" s="60">
        <v>0</v>
      </c>
      <c r="O115" s="60">
        <v>0</v>
      </c>
      <c r="P115" s="60">
        <v>0</v>
      </c>
      <c r="Q115" s="60">
        <v>0</v>
      </c>
      <c r="R115" s="60">
        <v>0</v>
      </c>
      <c r="S115" s="60">
        <v>0</v>
      </c>
      <c r="T115" s="60">
        <v>0</v>
      </c>
      <c r="U115" s="143"/>
    </row>
    <row r="116" spans="1:21" ht="21" customHeight="1">
      <c r="A116" s="145" t="s">
        <v>101</v>
      </c>
      <c r="B116" s="148" t="s">
        <v>102</v>
      </c>
      <c r="C116" s="24" t="s">
        <v>4</v>
      </c>
      <c r="D116" s="5">
        <f t="shared" si="51"/>
        <v>5116.3</v>
      </c>
      <c r="E116" s="60">
        <f t="shared" ref="E116:N116" si="81">E117+E118+E119+E120</f>
        <v>0</v>
      </c>
      <c r="F116" s="60">
        <f t="shared" si="81"/>
        <v>0</v>
      </c>
      <c r="G116" s="60">
        <f t="shared" si="81"/>
        <v>0</v>
      </c>
      <c r="H116" s="60">
        <f t="shared" si="81"/>
        <v>0</v>
      </c>
      <c r="I116" s="60">
        <f>I117+I118+I119+I120</f>
        <v>5116.3</v>
      </c>
      <c r="J116" s="60">
        <f t="shared" si="81"/>
        <v>0</v>
      </c>
      <c r="K116" s="5">
        <f t="shared" si="81"/>
        <v>0</v>
      </c>
      <c r="L116" s="5">
        <f t="shared" si="81"/>
        <v>0</v>
      </c>
      <c r="M116" s="60">
        <f t="shared" si="81"/>
        <v>0</v>
      </c>
      <c r="N116" s="60">
        <f t="shared" si="81"/>
        <v>0</v>
      </c>
      <c r="O116" s="60">
        <f t="shared" ref="O116:T116" si="82">O117+O118+O119+O120</f>
        <v>0</v>
      </c>
      <c r="P116" s="60">
        <f t="shared" si="82"/>
        <v>0</v>
      </c>
      <c r="Q116" s="60">
        <f t="shared" si="82"/>
        <v>0</v>
      </c>
      <c r="R116" s="60">
        <f t="shared" si="82"/>
        <v>0</v>
      </c>
      <c r="S116" s="60">
        <f t="shared" si="82"/>
        <v>0</v>
      </c>
      <c r="T116" s="60">
        <f t="shared" si="82"/>
        <v>0</v>
      </c>
      <c r="U116" s="143"/>
    </row>
    <row r="117" spans="1:21" ht="36" customHeight="1">
      <c r="A117" s="146"/>
      <c r="B117" s="149"/>
      <c r="C117" s="24" t="s">
        <v>5</v>
      </c>
      <c r="D117" s="5">
        <f t="shared" si="51"/>
        <v>0</v>
      </c>
      <c r="E117" s="60">
        <v>0</v>
      </c>
      <c r="F117" s="60">
        <v>0</v>
      </c>
      <c r="G117" s="60">
        <v>0</v>
      </c>
      <c r="H117" s="60">
        <v>0</v>
      </c>
      <c r="I117" s="60">
        <v>0</v>
      </c>
      <c r="J117" s="60">
        <v>0</v>
      </c>
      <c r="K117" s="5">
        <v>0</v>
      </c>
      <c r="L117" s="5">
        <v>0</v>
      </c>
      <c r="M117" s="60">
        <v>0</v>
      </c>
      <c r="N117" s="60">
        <v>0</v>
      </c>
      <c r="O117" s="60">
        <v>0</v>
      </c>
      <c r="P117" s="60">
        <v>0</v>
      </c>
      <c r="Q117" s="60">
        <v>0</v>
      </c>
      <c r="R117" s="60">
        <v>0</v>
      </c>
      <c r="S117" s="60">
        <v>0</v>
      </c>
      <c r="T117" s="60">
        <v>0</v>
      </c>
      <c r="U117" s="143"/>
    </row>
    <row r="118" spans="1:21" ht="21" customHeight="1">
      <c r="A118" s="146"/>
      <c r="B118" s="149"/>
      <c r="C118" s="24" t="s">
        <v>6</v>
      </c>
      <c r="D118" s="5">
        <f t="shared" si="51"/>
        <v>0</v>
      </c>
      <c r="E118" s="60">
        <v>0</v>
      </c>
      <c r="F118" s="60">
        <v>0</v>
      </c>
      <c r="G118" s="60">
        <v>0</v>
      </c>
      <c r="H118" s="60">
        <v>0</v>
      </c>
      <c r="I118" s="60">
        <v>0</v>
      </c>
      <c r="J118" s="60">
        <v>0</v>
      </c>
      <c r="K118" s="5">
        <v>0</v>
      </c>
      <c r="L118" s="5">
        <v>0</v>
      </c>
      <c r="M118" s="60">
        <v>0</v>
      </c>
      <c r="N118" s="60">
        <v>0</v>
      </c>
      <c r="O118" s="60">
        <v>0</v>
      </c>
      <c r="P118" s="60">
        <v>0</v>
      </c>
      <c r="Q118" s="60">
        <v>0</v>
      </c>
      <c r="R118" s="60">
        <v>0</v>
      </c>
      <c r="S118" s="60">
        <v>0</v>
      </c>
      <c r="T118" s="60">
        <v>0</v>
      </c>
      <c r="U118" s="143"/>
    </row>
    <row r="119" spans="1:21" ht="21" customHeight="1">
      <c r="A119" s="146"/>
      <c r="B119" s="149"/>
      <c r="C119" s="24" t="s">
        <v>7</v>
      </c>
      <c r="D119" s="5">
        <f t="shared" si="51"/>
        <v>5116.3</v>
      </c>
      <c r="E119" s="60">
        <v>0</v>
      </c>
      <c r="F119" s="60">
        <v>0</v>
      </c>
      <c r="G119" s="60">
        <v>0</v>
      </c>
      <c r="H119" s="60">
        <v>0</v>
      </c>
      <c r="I119" s="60">
        <v>5116.3</v>
      </c>
      <c r="J119" s="60">
        <v>0</v>
      </c>
      <c r="K119" s="5">
        <v>0</v>
      </c>
      <c r="L119" s="5">
        <v>0</v>
      </c>
      <c r="M119" s="60">
        <v>0</v>
      </c>
      <c r="N119" s="60">
        <v>0</v>
      </c>
      <c r="O119" s="60">
        <v>0</v>
      </c>
      <c r="P119" s="60">
        <v>0</v>
      </c>
      <c r="Q119" s="60">
        <v>0</v>
      </c>
      <c r="R119" s="60">
        <v>0</v>
      </c>
      <c r="S119" s="60">
        <v>0</v>
      </c>
      <c r="T119" s="60">
        <v>0</v>
      </c>
      <c r="U119" s="143"/>
    </row>
    <row r="120" spans="1:21" ht="21" customHeight="1">
      <c r="A120" s="147"/>
      <c r="B120" s="150"/>
      <c r="C120" s="24" t="s">
        <v>8</v>
      </c>
      <c r="D120" s="5">
        <f t="shared" si="51"/>
        <v>0</v>
      </c>
      <c r="E120" s="60">
        <v>0</v>
      </c>
      <c r="F120" s="60">
        <v>0</v>
      </c>
      <c r="G120" s="60">
        <v>0</v>
      </c>
      <c r="H120" s="60">
        <v>0</v>
      </c>
      <c r="I120" s="60">
        <v>0</v>
      </c>
      <c r="J120" s="60">
        <v>0</v>
      </c>
      <c r="K120" s="5">
        <v>0</v>
      </c>
      <c r="L120" s="5">
        <v>0</v>
      </c>
      <c r="M120" s="60">
        <v>0</v>
      </c>
      <c r="N120" s="60">
        <v>0</v>
      </c>
      <c r="O120" s="60">
        <v>0</v>
      </c>
      <c r="P120" s="60">
        <v>0</v>
      </c>
      <c r="Q120" s="60">
        <v>0</v>
      </c>
      <c r="R120" s="60">
        <v>0</v>
      </c>
      <c r="S120" s="60">
        <v>0</v>
      </c>
      <c r="T120" s="60">
        <v>0</v>
      </c>
      <c r="U120" s="143"/>
    </row>
    <row r="121" spans="1:21" ht="21" customHeight="1">
      <c r="A121" s="145" t="s">
        <v>298</v>
      </c>
      <c r="B121" s="148" t="s">
        <v>299</v>
      </c>
      <c r="C121" s="24" t="s">
        <v>4</v>
      </c>
      <c r="D121" s="5">
        <f t="shared" si="51"/>
        <v>4600</v>
      </c>
      <c r="E121" s="60">
        <f t="shared" ref="E121:H121" si="83">E122+E123+E124+E125</f>
        <v>0</v>
      </c>
      <c r="F121" s="60">
        <f t="shared" si="83"/>
        <v>0</v>
      </c>
      <c r="G121" s="60">
        <f t="shared" si="83"/>
        <v>0</v>
      </c>
      <c r="H121" s="60">
        <f t="shared" si="83"/>
        <v>0</v>
      </c>
      <c r="I121" s="60">
        <v>0</v>
      </c>
      <c r="J121" s="60">
        <f t="shared" ref="J121:N121" si="84">J122+J123+J124+J125</f>
        <v>0</v>
      </c>
      <c r="K121" s="5">
        <f t="shared" si="84"/>
        <v>0</v>
      </c>
      <c r="L121" s="5">
        <f t="shared" si="84"/>
        <v>0</v>
      </c>
      <c r="M121" s="60">
        <f t="shared" si="84"/>
        <v>600</v>
      </c>
      <c r="N121" s="60">
        <f t="shared" si="84"/>
        <v>600</v>
      </c>
      <c r="O121" s="60">
        <f t="shared" ref="O121:T121" si="85">O122+O123+O124+O125</f>
        <v>400</v>
      </c>
      <c r="P121" s="60">
        <f t="shared" si="85"/>
        <v>600</v>
      </c>
      <c r="Q121" s="60">
        <f t="shared" si="85"/>
        <v>600</v>
      </c>
      <c r="R121" s="60">
        <f t="shared" si="85"/>
        <v>600</v>
      </c>
      <c r="S121" s="60">
        <f t="shared" si="85"/>
        <v>600</v>
      </c>
      <c r="T121" s="60">
        <f t="shared" si="85"/>
        <v>600</v>
      </c>
      <c r="U121" s="143"/>
    </row>
    <row r="122" spans="1:21" ht="21" customHeight="1">
      <c r="A122" s="146"/>
      <c r="B122" s="149"/>
      <c r="C122" s="24" t="s">
        <v>5</v>
      </c>
      <c r="D122" s="5">
        <f t="shared" si="51"/>
        <v>0</v>
      </c>
      <c r="E122" s="60">
        <v>0</v>
      </c>
      <c r="F122" s="60">
        <v>0</v>
      </c>
      <c r="G122" s="60">
        <v>0</v>
      </c>
      <c r="H122" s="60">
        <v>0</v>
      </c>
      <c r="I122" s="60">
        <v>0</v>
      </c>
      <c r="J122" s="60">
        <v>0</v>
      </c>
      <c r="K122" s="5">
        <v>0</v>
      </c>
      <c r="L122" s="5">
        <v>0</v>
      </c>
      <c r="M122" s="60">
        <v>0</v>
      </c>
      <c r="N122" s="60">
        <v>0</v>
      </c>
      <c r="O122" s="60">
        <v>0</v>
      </c>
      <c r="P122" s="60">
        <v>0</v>
      </c>
      <c r="Q122" s="60">
        <v>0</v>
      </c>
      <c r="R122" s="60">
        <v>0</v>
      </c>
      <c r="S122" s="60">
        <v>0</v>
      </c>
      <c r="T122" s="60">
        <v>0</v>
      </c>
      <c r="U122" s="143"/>
    </row>
    <row r="123" spans="1:21" ht="21" customHeight="1">
      <c r="A123" s="146"/>
      <c r="B123" s="149"/>
      <c r="C123" s="24" t="s">
        <v>6</v>
      </c>
      <c r="D123" s="5">
        <f t="shared" si="51"/>
        <v>0</v>
      </c>
      <c r="E123" s="60">
        <v>0</v>
      </c>
      <c r="F123" s="60">
        <v>0</v>
      </c>
      <c r="G123" s="60">
        <v>0</v>
      </c>
      <c r="H123" s="60">
        <v>0</v>
      </c>
      <c r="I123" s="60">
        <v>0</v>
      </c>
      <c r="J123" s="60">
        <v>0</v>
      </c>
      <c r="K123" s="5">
        <v>0</v>
      </c>
      <c r="L123" s="5">
        <v>0</v>
      </c>
      <c r="M123" s="60">
        <v>0</v>
      </c>
      <c r="N123" s="60">
        <v>0</v>
      </c>
      <c r="O123" s="60">
        <v>0</v>
      </c>
      <c r="P123" s="60">
        <v>0</v>
      </c>
      <c r="Q123" s="60">
        <v>0</v>
      </c>
      <c r="R123" s="60">
        <v>0</v>
      </c>
      <c r="S123" s="60">
        <v>0</v>
      </c>
      <c r="T123" s="60">
        <v>0</v>
      </c>
      <c r="U123" s="143"/>
    </row>
    <row r="124" spans="1:21" ht="21" customHeight="1">
      <c r="A124" s="146"/>
      <c r="B124" s="149"/>
      <c r="C124" s="24" t="s">
        <v>7</v>
      </c>
      <c r="D124" s="5">
        <f t="shared" si="51"/>
        <v>4600</v>
      </c>
      <c r="E124" s="60">
        <v>0</v>
      </c>
      <c r="F124" s="60">
        <v>0</v>
      </c>
      <c r="G124" s="60">
        <v>0</v>
      </c>
      <c r="H124" s="60">
        <v>0</v>
      </c>
      <c r="I124" s="60">
        <v>0</v>
      </c>
      <c r="J124" s="60">
        <v>0</v>
      </c>
      <c r="K124" s="5">
        <v>0</v>
      </c>
      <c r="L124" s="5">
        <v>0</v>
      </c>
      <c r="M124" s="60">
        <v>600</v>
      </c>
      <c r="N124" s="60">
        <v>600</v>
      </c>
      <c r="O124" s="60">
        <v>400</v>
      </c>
      <c r="P124" s="60">
        <v>600</v>
      </c>
      <c r="Q124" s="60">
        <v>600</v>
      </c>
      <c r="R124" s="60">
        <v>600</v>
      </c>
      <c r="S124" s="60">
        <v>600</v>
      </c>
      <c r="T124" s="60">
        <v>600</v>
      </c>
      <c r="U124" s="143"/>
    </row>
    <row r="125" spans="1:21" ht="21" customHeight="1">
      <c r="A125" s="147"/>
      <c r="B125" s="150"/>
      <c r="C125" s="24" t="s">
        <v>8</v>
      </c>
      <c r="D125" s="5">
        <f t="shared" si="51"/>
        <v>0</v>
      </c>
      <c r="E125" s="60">
        <v>0</v>
      </c>
      <c r="F125" s="60">
        <v>0</v>
      </c>
      <c r="G125" s="60">
        <v>0</v>
      </c>
      <c r="H125" s="60">
        <v>0</v>
      </c>
      <c r="I125" s="60">
        <v>0</v>
      </c>
      <c r="J125" s="60">
        <v>0</v>
      </c>
      <c r="K125" s="5">
        <v>0</v>
      </c>
      <c r="L125" s="5">
        <v>0</v>
      </c>
      <c r="M125" s="60">
        <v>0</v>
      </c>
      <c r="N125" s="60">
        <v>0</v>
      </c>
      <c r="O125" s="60">
        <v>0</v>
      </c>
      <c r="P125" s="60">
        <v>0</v>
      </c>
      <c r="Q125" s="60">
        <v>0</v>
      </c>
      <c r="R125" s="60">
        <v>0</v>
      </c>
      <c r="S125" s="60">
        <v>0</v>
      </c>
      <c r="T125" s="60">
        <v>0</v>
      </c>
      <c r="U125" s="144"/>
    </row>
    <row r="126" spans="1:21" s="7" customFormat="1" ht="21.75" customHeight="1">
      <c r="A126" s="154" t="s">
        <v>27</v>
      </c>
      <c r="B126" s="140" t="s">
        <v>28</v>
      </c>
      <c r="C126" s="25" t="s">
        <v>4</v>
      </c>
      <c r="D126" s="5">
        <f t="shared" si="51"/>
        <v>138735.81300000002</v>
      </c>
      <c r="E126" s="59">
        <f>E127+E128+E129+E130</f>
        <v>3635.34</v>
      </c>
      <c r="F126" s="59">
        <f t="shared" ref="F126:H126" si="86">F127+F128+F129+F130</f>
        <v>4053.63</v>
      </c>
      <c r="G126" s="59">
        <f t="shared" si="86"/>
        <v>4501.1000000000004</v>
      </c>
      <c r="H126" s="59">
        <f t="shared" si="86"/>
        <v>5616.1</v>
      </c>
      <c r="I126" s="59">
        <f>I127+I128+I129+I130</f>
        <v>12848.400000000001</v>
      </c>
      <c r="J126" s="59">
        <f>J127+J128+J129+J130</f>
        <v>9240.2029999999995</v>
      </c>
      <c r="K126" s="4">
        <f>K127+K128+K129+K130</f>
        <v>9516.39</v>
      </c>
      <c r="L126" s="4">
        <f t="shared" ref="L126" si="87">L127+L128+L129+L130</f>
        <v>8987.9</v>
      </c>
      <c r="M126" s="59">
        <f>M127+M128+M129+M130</f>
        <v>12267.9</v>
      </c>
      <c r="N126" s="59">
        <f>N127+N128+N129+N130</f>
        <v>6881</v>
      </c>
      <c r="O126" s="59">
        <f t="shared" ref="O126:T126" si="88">O127+O128+O129+O130</f>
        <v>6375</v>
      </c>
      <c r="P126" s="59">
        <f t="shared" si="88"/>
        <v>10962.57</v>
      </c>
      <c r="Q126" s="59">
        <f t="shared" si="88"/>
        <v>10962.57</v>
      </c>
      <c r="R126" s="59">
        <f t="shared" si="88"/>
        <v>10962.57</v>
      </c>
      <c r="S126" s="59">
        <f t="shared" si="88"/>
        <v>10962.57</v>
      </c>
      <c r="T126" s="59">
        <f t="shared" si="88"/>
        <v>10962.57</v>
      </c>
      <c r="U126" s="161" t="s">
        <v>88</v>
      </c>
    </row>
    <row r="127" spans="1:21" s="7" customFormat="1" ht="35.25" customHeight="1">
      <c r="A127" s="154"/>
      <c r="B127" s="140"/>
      <c r="C127" s="25" t="s">
        <v>5</v>
      </c>
      <c r="D127" s="5">
        <f t="shared" si="51"/>
        <v>0</v>
      </c>
      <c r="E127" s="59">
        <v>0</v>
      </c>
      <c r="F127" s="59">
        <v>0</v>
      </c>
      <c r="G127" s="59">
        <v>0</v>
      </c>
      <c r="H127" s="59">
        <v>0</v>
      </c>
      <c r="I127" s="59">
        <v>0</v>
      </c>
      <c r="J127" s="59">
        <v>0</v>
      </c>
      <c r="K127" s="4">
        <f>K132+K162+K177</f>
        <v>0</v>
      </c>
      <c r="L127" s="4">
        <f>L132+L162+L177</f>
        <v>0</v>
      </c>
      <c r="M127" s="59">
        <f>M132+M162+M177</f>
        <v>0</v>
      </c>
      <c r="N127" s="59">
        <f>N132+N162+N177</f>
        <v>0</v>
      </c>
      <c r="O127" s="59">
        <f t="shared" ref="O127:T127" si="89">O132+O162+O177</f>
        <v>0</v>
      </c>
      <c r="P127" s="59">
        <f t="shared" si="89"/>
        <v>0</v>
      </c>
      <c r="Q127" s="59">
        <f t="shared" si="89"/>
        <v>0</v>
      </c>
      <c r="R127" s="59">
        <f t="shared" si="89"/>
        <v>0</v>
      </c>
      <c r="S127" s="59">
        <f t="shared" si="89"/>
        <v>0</v>
      </c>
      <c r="T127" s="59">
        <f t="shared" si="89"/>
        <v>0</v>
      </c>
      <c r="U127" s="162"/>
    </row>
    <row r="128" spans="1:21" s="7" customFormat="1" ht="22.5" customHeight="1">
      <c r="A128" s="154"/>
      <c r="B128" s="140"/>
      <c r="C128" s="25" t="s">
        <v>6</v>
      </c>
      <c r="D128" s="5">
        <f t="shared" si="51"/>
        <v>13319.291000000001</v>
      </c>
      <c r="E128" s="59">
        <v>0</v>
      </c>
      <c r="F128" s="59">
        <v>0</v>
      </c>
      <c r="G128" s="59">
        <v>0</v>
      </c>
      <c r="H128" s="59">
        <v>0</v>
      </c>
      <c r="I128" s="59">
        <f>I133</f>
        <v>5977.1</v>
      </c>
      <c r="J128" s="59">
        <f>J133</f>
        <v>3379.6909999999998</v>
      </c>
      <c r="K128" s="4">
        <f>K133+K163+K178</f>
        <v>0</v>
      </c>
      <c r="L128" s="4">
        <f>L133+L163+L178</f>
        <v>0</v>
      </c>
      <c r="M128" s="59">
        <f>M163+M178+M188</f>
        <v>3962.5</v>
      </c>
      <c r="N128" s="59">
        <f>N133+N163+N178</f>
        <v>0</v>
      </c>
      <c r="O128" s="59">
        <f t="shared" ref="O128:T128" si="90">O133+O163+O178</f>
        <v>0</v>
      </c>
      <c r="P128" s="59">
        <f t="shared" si="90"/>
        <v>0</v>
      </c>
      <c r="Q128" s="59">
        <f t="shared" si="90"/>
        <v>0</v>
      </c>
      <c r="R128" s="59">
        <f t="shared" si="90"/>
        <v>0</v>
      </c>
      <c r="S128" s="59">
        <f t="shared" si="90"/>
        <v>0</v>
      </c>
      <c r="T128" s="59">
        <f t="shared" si="90"/>
        <v>0</v>
      </c>
      <c r="U128" s="162"/>
    </row>
    <row r="129" spans="1:22" s="7" customFormat="1" ht="19.5" customHeight="1">
      <c r="A129" s="154"/>
      <c r="B129" s="140"/>
      <c r="C129" s="25" t="s">
        <v>7</v>
      </c>
      <c r="D129" s="5">
        <f t="shared" si="51"/>
        <v>125416.52200000003</v>
      </c>
      <c r="E129" s="59">
        <f>E134</f>
        <v>3635.34</v>
      </c>
      <c r="F129" s="59">
        <f t="shared" ref="F129:H129" si="91">F134</f>
        <v>4053.63</v>
      </c>
      <c r="G129" s="59">
        <f t="shared" si="91"/>
        <v>4501.1000000000004</v>
      </c>
      <c r="H129" s="59">
        <f t="shared" si="91"/>
        <v>5616.1</v>
      </c>
      <c r="I129" s="59">
        <f>I134+I164</f>
        <v>6871.3</v>
      </c>
      <c r="J129" s="59">
        <f>J134+J164</f>
        <v>5860.5119999999997</v>
      </c>
      <c r="K129" s="4">
        <f>K134+K164+K179</f>
        <v>9516.39</v>
      </c>
      <c r="L129" s="4">
        <f>L134+L164+L179</f>
        <v>8987.9</v>
      </c>
      <c r="M129" s="59">
        <f>M134+M164+M179+M189</f>
        <v>8305.4</v>
      </c>
      <c r="N129" s="59">
        <f>N134+N164+N179</f>
        <v>6881</v>
      </c>
      <c r="O129" s="59">
        <f t="shared" ref="O129:T129" si="92">O134+O164+O179</f>
        <v>6375</v>
      </c>
      <c r="P129" s="59">
        <f t="shared" si="92"/>
        <v>10962.57</v>
      </c>
      <c r="Q129" s="59">
        <f t="shared" si="92"/>
        <v>10962.57</v>
      </c>
      <c r="R129" s="59">
        <f t="shared" si="92"/>
        <v>10962.57</v>
      </c>
      <c r="S129" s="59">
        <f t="shared" si="92"/>
        <v>10962.57</v>
      </c>
      <c r="T129" s="59">
        <f t="shared" si="92"/>
        <v>10962.57</v>
      </c>
      <c r="U129" s="162"/>
    </row>
    <row r="130" spans="1:22" s="7" customFormat="1" ht="21.75" customHeight="1">
      <c r="A130" s="154"/>
      <c r="B130" s="140"/>
      <c r="C130" s="25" t="s">
        <v>8</v>
      </c>
      <c r="D130" s="5">
        <f t="shared" si="51"/>
        <v>0</v>
      </c>
      <c r="E130" s="59">
        <v>0</v>
      </c>
      <c r="F130" s="59">
        <v>0</v>
      </c>
      <c r="G130" s="59">
        <v>0</v>
      </c>
      <c r="H130" s="59">
        <v>0</v>
      </c>
      <c r="I130" s="59">
        <v>0</v>
      </c>
      <c r="J130" s="59">
        <v>0</v>
      </c>
      <c r="K130" s="4">
        <v>0</v>
      </c>
      <c r="L130" s="4">
        <v>0</v>
      </c>
      <c r="M130" s="59">
        <v>0</v>
      </c>
      <c r="N130" s="59">
        <v>0</v>
      </c>
      <c r="O130" s="59">
        <v>0</v>
      </c>
      <c r="P130" s="59">
        <v>0</v>
      </c>
      <c r="Q130" s="59">
        <v>0</v>
      </c>
      <c r="R130" s="59">
        <v>0</v>
      </c>
      <c r="S130" s="59">
        <v>0</v>
      </c>
      <c r="T130" s="59">
        <v>0</v>
      </c>
      <c r="U130" s="162"/>
    </row>
    <row r="131" spans="1:22" s="7" customFormat="1" ht="21" customHeight="1">
      <c r="A131" s="154" t="s">
        <v>29</v>
      </c>
      <c r="B131" s="140" t="s">
        <v>30</v>
      </c>
      <c r="C131" s="25" t="s">
        <v>4</v>
      </c>
      <c r="D131" s="5">
        <f t="shared" si="51"/>
        <v>131767.91300000003</v>
      </c>
      <c r="E131" s="59">
        <f>E132+E133+E134+E135</f>
        <v>3635.34</v>
      </c>
      <c r="F131" s="59">
        <f t="shared" ref="F131:J131" si="93">F132+F133+F134+F135</f>
        <v>4053.63</v>
      </c>
      <c r="G131" s="59">
        <f t="shared" si="93"/>
        <v>4501.1000000000004</v>
      </c>
      <c r="H131" s="59">
        <f t="shared" si="93"/>
        <v>5616.1</v>
      </c>
      <c r="I131" s="59">
        <f>I132+I133+I134+I135</f>
        <v>12401.3</v>
      </c>
      <c r="J131" s="59">
        <f t="shared" si="93"/>
        <v>9240.2029999999995</v>
      </c>
      <c r="K131" s="4">
        <f>K132+K133+K134+K135</f>
        <v>8688.59</v>
      </c>
      <c r="L131" s="4">
        <f>L132+L133+L134+L135</f>
        <v>8346.9</v>
      </c>
      <c r="M131" s="59">
        <f>M132+M133+M134+M135</f>
        <v>7215.9</v>
      </c>
      <c r="N131" s="59">
        <f t="shared" ref="N131:T131" si="94">N132+N133+N134+N135</f>
        <v>6881</v>
      </c>
      <c r="O131" s="59">
        <f t="shared" si="94"/>
        <v>6375</v>
      </c>
      <c r="P131" s="59">
        <f t="shared" si="94"/>
        <v>10962.57</v>
      </c>
      <c r="Q131" s="59">
        <f t="shared" si="94"/>
        <v>10962.57</v>
      </c>
      <c r="R131" s="59">
        <f t="shared" si="94"/>
        <v>10962.57</v>
      </c>
      <c r="S131" s="59">
        <f t="shared" si="94"/>
        <v>10962.57</v>
      </c>
      <c r="T131" s="59">
        <f t="shared" si="94"/>
        <v>10962.57</v>
      </c>
      <c r="U131" s="162"/>
    </row>
    <row r="132" spans="1:22" s="7" customFormat="1" ht="35.25" customHeight="1">
      <c r="A132" s="154"/>
      <c r="B132" s="140"/>
      <c r="C132" s="25" t="s">
        <v>5</v>
      </c>
      <c r="D132" s="5">
        <f t="shared" si="51"/>
        <v>0</v>
      </c>
      <c r="E132" s="59">
        <v>0</v>
      </c>
      <c r="F132" s="59">
        <v>0</v>
      </c>
      <c r="G132" s="59">
        <v>0</v>
      </c>
      <c r="H132" s="59">
        <v>0</v>
      </c>
      <c r="I132" s="59">
        <v>0</v>
      </c>
      <c r="J132" s="59">
        <v>0</v>
      </c>
      <c r="K132" s="4">
        <v>0</v>
      </c>
      <c r="L132" s="4">
        <v>0</v>
      </c>
      <c r="M132" s="59">
        <v>0</v>
      </c>
      <c r="N132" s="59">
        <v>0</v>
      </c>
      <c r="O132" s="59">
        <v>0</v>
      </c>
      <c r="P132" s="59">
        <v>0</v>
      </c>
      <c r="Q132" s="59">
        <v>0</v>
      </c>
      <c r="R132" s="59">
        <v>0</v>
      </c>
      <c r="S132" s="59">
        <v>0</v>
      </c>
      <c r="T132" s="59">
        <v>0</v>
      </c>
      <c r="U132" s="162"/>
    </row>
    <row r="133" spans="1:22" s="7" customFormat="1" ht="21" customHeight="1">
      <c r="A133" s="154"/>
      <c r="B133" s="140"/>
      <c r="C133" s="25" t="s">
        <v>6</v>
      </c>
      <c r="D133" s="5">
        <f t="shared" si="51"/>
        <v>9356.7910000000011</v>
      </c>
      <c r="E133" s="59">
        <v>0</v>
      </c>
      <c r="F133" s="59">
        <v>0</v>
      </c>
      <c r="G133" s="59">
        <v>0</v>
      </c>
      <c r="H133" s="59">
        <v>0</v>
      </c>
      <c r="I133" s="59">
        <f>I143+I163</f>
        <v>5977.1</v>
      </c>
      <c r="J133" s="59">
        <f>J143</f>
        <v>3379.6909999999998</v>
      </c>
      <c r="K133" s="4">
        <f>K143+K163</f>
        <v>0</v>
      </c>
      <c r="L133" s="4">
        <f>L143+L163</f>
        <v>0</v>
      </c>
      <c r="M133" s="59">
        <f>M143+M163</f>
        <v>0</v>
      </c>
      <c r="N133" s="59">
        <f>N143+N163</f>
        <v>0</v>
      </c>
      <c r="O133" s="59">
        <f t="shared" ref="O133:T133" si="95">O143+O163</f>
        <v>0</v>
      </c>
      <c r="P133" s="59">
        <f t="shared" si="95"/>
        <v>0</v>
      </c>
      <c r="Q133" s="59">
        <f t="shared" si="95"/>
        <v>0</v>
      </c>
      <c r="R133" s="59">
        <f t="shared" si="95"/>
        <v>0</v>
      </c>
      <c r="S133" s="59">
        <f t="shared" si="95"/>
        <v>0</v>
      </c>
      <c r="T133" s="59">
        <f t="shared" si="95"/>
        <v>0</v>
      </c>
      <c r="U133" s="162"/>
    </row>
    <row r="134" spans="1:22" s="7" customFormat="1" ht="21" customHeight="1">
      <c r="A134" s="154"/>
      <c r="B134" s="140"/>
      <c r="C134" s="25" t="s">
        <v>7</v>
      </c>
      <c r="D134" s="5">
        <f t="shared" si="51"/>
        <v>122411.12200000003</v>
      </c>
      <c r="E134" s="59">
        <f>E139+E149+E154</f>
        <v>3635.34</v>
      </c>
      <c r="F134" s="59">
        <f>F139+F149+F154</f>
        <v>4053.63</v>
      </c>
      <c r="G134" s="59">
        <f>G139+G149+G154</f>
        <v>4501.1000000000004</v>
      </c>
      <c r="H134" s="59">
        <f>H139+H149+H154</f>
        <v>5616.1</v>
      </c>
      <c r="I134" s="59">
        <f>I139+I149+I154+I144</f>
        <v>6424.2</v>
      </c>
      <c r="J134" s="59">
        <f>J139+J144+J149+J154</f>
        <v>5860.5119999999997</v>
      </c>
      <c r="K134" s="4">
        <f>K139</f>
        <v>8688.59</v>
      </c>
      <c r="L134" s="4">
        <f>L139</f>
        <v>8346.9</v>
      </c>
      <c r="M134" s="59">
        <f>M139+M149+M154+M144</f>
        <v>7215.9</v>
      </c>
      <c r="N134" s="59">
        <f>N139+N149+N154+N144</f>
        <v>6881</v>
      </c>
      <c r="O134" s="59">
        <f t="shared" ref="O134:T134" si="96">O139+O149+O154+O144</f>
        <v>6375</v>
      </c>
      <c r="P134" s="59">
        <f t="shared" si="96"/>
        <v>10962.57</v>
      </c>
      <c r="Q134" s="59">
        <f t="shared" si="96"/>
        <v>10962.57</v>
      </c>
      <c r="R134" s="59">
        <f t="shared" si="96"/>
        <v>10962.57</v>
      </c>
      <c r="S134" s="59">
        <f t="shared" si="96"/>
        <v>10962.57</v>
      </c>
      <c r="T134" s="59">
        <f t="shared" si="96"/>
        <v>10962.57</v>
      </c>
      <c r="U134" s="162"/>
    </row>
    <row r="135" spans="1:22" s="7" customFormat="1" ht="21.75" customHeight="1">
      <c r="A135" s="154"/>
      <c r="B135" s="140"/>
      <c r="C135" s="25" t="s">
        <v>8</v>
      </c>
      <c r="D135" s="5">
        <f t="shared" si="51"/>
        <v>0</v>
      </c>
      <c r="E135" s="59">
        <v>0</v>
      </c>
      <c r="F135" s="59">
        <v>0</v>
      </c>
      <c r="G135" s="59">
        <v>0</v>
      </c>
      <c r="H135" s="59">
        <v>0</v>
      </c>
      <c r="I135" s="59">
        <v>0</v>
      </c>
      <c r="J135" s="59">
        <v>0</v>
      </c>
      <c r="K135" s="4">
        <v>0</v>
      </c>
      <c r="L135" s="4">
        <v>0</v>
      </c>
      <c r="M135" s="59">
        <v>0</v>
      </c>
      <c r="N135" s="59">
        <v>0</v>
      </c>
      <c r="O135" s="59">
        <v>0</v>
      </c>
      <c r="P135" s="59">
        <v>0</v>
      </c>
      <c r="Q135" s="59">
        <v>0</v>
      </c>
      <c r="R135" s="59">
        <v>0</v>
      </c>
      <c r="S135" s="59">
        <v>0</v>
      </c>
      <c r="T135" s="59">
        <v>0</v>
      </c>
      <c r="U135" s="162"/>
    </row>
    <row r="136" spans="1:22" ht="21" customHeight="1">
      <c r="A136" s="137" t="s">
        <v>70</v>
      </c>
      <c r="B136" s="138" t="s">
        <v>12</v>
      </c>
      <c r="C136" s="24" t="s">
        <v>4</v>
      </c>
      <c r="D136" s="5">
        <f t="shared" si="51"/>
        <v>120471.62400000004</v>
      </c>
      <c r="E136" s="60">
        <f>E137+E138+E139+E140</f>
        <v>3495.81</v>
      </c>
      <c r="F136" s="60">
        <f t="shared" ref="F136:J136" si="97">F137+F138+F139+F140</f>
        <v>3392.84</v>
      </c>
      <c r="G136" s="60">
        <f t="shared" si="97"/>
        <v>4132.6000000000004</v>
      </c>
      <c r="H136" s="60">
        <f t="shared" si="97"/>
        <v>5126.1000000000004</v>
      </c>
      <c r="I136" s="60">
        <f t="shared" si="97"/>
        <v>6321.4</v>
      </c>
      <c r="J136" s="60">
        <f t="shared" si="97"/>
        <v>5682.634</v>
      </c>
      <c r="K136" s="5">
        <f>K137+K138+K139+K140</f>
        <v>8688.59</v>
      </c>
      <c r="L136" s="5">
        <f>L137+L138+L139+L140</f>
        <v>8346.9</v>
      </c>
      <c r="M136" s="60">
        <f t="shared" ref="M136:N136" si="98">M137+M138+M139+M140</f>
        <v>7215.9</v>
      </c>
      <c r="N136" s="60">
        <f t="shared" si="98"/>
        <v>6881</v>
      </c>
      <c r="O136" s="60">
        <f t="shared" ref="O136:T136" si="99">O137+O138+O139+O140</f>
        <v>6375</v>
      </c>
      <c r="P136" s="60">
        <f t="shared" si="99"/>
        <v>10962.57</v>
      </c>
      <c r="Q136" s="60">
        <f t="shared" si="99"/>
        <v>10962.57</v>
      </c>
      <c r="R136" s="60">
        <f t="shared" si="99"/>
        <v>10962.57</v>
      </c>
      <c r="S136" s="60">
        <f t="shared" si="99"/>
        <v>10962.57</v>
      </c>
      <c r="T136" s="60">
        <f t="shared" si="99"/>
        <v>10962.57</v>
      </c>
      <c r="U136" s="162"/>
    </row>
    <row r="137" spans="1:22" ht="36.75" customHeight="1">
      <c r="A137" s="137"/>
      <c r="B137" s="138"/>
      <c r="C137" s="24" t="s">
        <v>5</v>
      </c>
      <c r="D137" s="5">
        <f t="shared" si="51"/>
        <v>0</v>
      </c>
      <c r="E137" s="60">
        <v>0</v>
      </c>
      <c r="F137" s="60">
        <v>0</v>
      </c>
      <c r="G137" s="60">
        <v>0</v>
      </c>
      <c r="H137" s="60">
        <v>0</v>
      </c>
      <c r="I137" s="60">
        <v>0</v>
      </c>
      <c r="J137" s="60">
        <v>0</v>
      </c>
      <c r="K137" s="5">
        <v>0</v>
      </c>
      <c r="L137" s="5">
        <v>0</v>
      </c>
      <c r="M137" s="60">
        <v>0</v>
      </c>
      <c r="N137" s="60">
        <v>0</v>
      </c>
      <c r="O137" s="60">
        <v>0</v>
      </c>
      <c r="P137" s="60">
        <v>0</v>
      </c>
      <c r="Q137" s="60">
        <v>0</v>
      </c>
      <c r="R137" s="60">
        <v>0</v>
      </c>
      <c r="S137" s="60">
        <v>0</v>
      </c>
      <c r="T137" s="60">
        <v>0</v>
      </c>
      <c r="U137" s="162"/>
    </row>
    <row r="138" spans="1:22" ht="21" customHeight="1">
      <c r="A138" s="137"/>
      <c r="B138" s="138"/>
      <c r="C138" s="24" t="s">
        <v>6</v>
      </c>
      <c r="D138" s="5">
        <f t="shared" ref="D138:D201" si="100">E138+F138+G138+H138+I138+J138+K138+L138+M138+N138+O138+P138+Q138+R138+S138+T138</f>
        <v>0</v>
      </c>
      <c r="E138" s="60">
        <v>0</v>
      </c>
      <c r="F138" s="60">
        <v>0</v>
      </c>
      <c r="G138" s="60">
        <v>0</v>
      </c>
      <c r="H138" s="60">
        <v>0</v>
      </c>
      <c r="I138" s="60">
        <v>0</v>
      </c>
      <c r="J138" s="60">
        <v>0</v>
      </c>
      <c r="K138" s="5">
        <v>0</v>
      </c>
      <c r="L138" s="5">
        <v>0</v>
      </c>
      <c r="M138" s="60">
        <v>0</v>
      </c>
      <c r="N138" s="60">
        <v>0</v>
      </c>
      <c r="O138" s="60">
        <v>0</v>
      </c>
      <c r="P138" s="60">
        <v>0</v>
      </c>
      <c r="Q138" s="60">
        <v>0</v>
      </c>
      <c r="R138" s="60">
        <v>0</v>
      </c>
      <c r="S138" s="60">
        <v>0</v>
      </c>
      <c r="T138" s="60">
        <v>0</v>
      </c>
      <c r="U138" s="162"/>
    </row>
    <row r="139" spans="1:22" ht="21" customHeight="1">
      <c r="A139" s="137"/>
      <c r="B139" s="138"/>
      <c r="C139" s="24" t="s">
        <v>7</v>
      </c>
      <c r="D139" s="5">
        <f t="shared" si="100"/>
        <v>120471.62400000004</v>
      </c>
      <c r="E139" s="60">
        <v>3495.81</v>
      </c>
      <c r="F139" s="60">
        <v>3392.84</v>
      </c>
      <c r="G139" s="60">
        <v>4132.6000000000004</v>
      </c>
      <c r="H139" s="60">
        <v>5126.1000000000004</v>
      </c>
      <c r="I139" s="60">
        <f>5821.4+500</f>
        <v>6321.4</v>
      </c>
      <c r="J139" s="60">
        <v>5682.634</v>
      </c>
      <c r="K139" s="5">
        <v>8688.59</v>
      </c>
      <c r="L139" s="5">
        <v>8346.9</v>
      </c>
      <c r="M139" s="60">
        <v>7215.9</v>
      </c>
      <c r="N139" s="60">
        <v>6881</v>
      </c>
      <c r="O139" s="60">
        <v>6375</v>
      </c>
      <c r="P139" s="60">
        <v>10962.57</v>
      </c>
      <c r="Q139" s="60">
        <v>10962.57</v>
      </c>
      <c r="R139" s="60">
        <v>10962.57</v>
      </c>
      <c r="S139" s="60">
        <v>10962.57</v>
      </c>
      <c r="T139" s="60">
        <v>10962.57</v>
      </c>
      <c r="U139" s="162"/>
      <c r="V139" s="92">
        <v>6873.4</v>
      </c>
    </row>
    <row r="140" spans="1:22" ht="21" customHeight="1">
      <c r="A140" s="137"/>
      <c r="B140" s="138"/>
      <c r="C140" s="24" t="s">
        <v>8</v>
      </c>
      <c r="D140" s="5">
        <f t="shared" si="100"/>
        <v>0</v>
      </c>
      <c r="E140" s="60">
        <v>0</v>
      </c>
      <c r="F140" s="60">
        <v>0</v>
      </c>
      <c r="G140" s="60">
        <v>0</v>
      </c>
      <c r="H140" s="60">
        <v>0</v>
      </c>
      <c r="I140" s="60">
        <v>0</v>
      </c>
      <c r="J140" s="60">
        <v>0</v>
      </c>
      <c r="K140" s="5">
        <v>0</v>
      </c>
      <c r="L140" s="5">
        <v>0</v>
      </c>
      <c r="M140" s="60">
        <v>0</v>
      </c>
      <c r="N140" s="60">
        <v>0</v>
      </c>
      <c r="O140" s="60">
        <v>0</v>
      </c>
      <c r="P140" s="60">
        <v>0</v>
      </c>
      <c r="Q140" s="60">
        <v>0</v>
      </c>
      <c r="R140" s="60">
        <v>0</v>
      </c>
      <c r="S140" s="60">
        <v>0</v>
      </c>
      <c r="T140" s="60">
        <v>0</v>
      </c>
      <c r="U140" s="162"/>
    </row>
    <row r="141" spans="1:22" ht="21" customHeight="1">
      <c r="A141" s="145" t="s">
        <v>71</v>
      </c>
      <c r="B141" s="138" t="s">
        <v>127</v>
      </c>
      <c r="C141" s="24" t="s">
        <v>4</v>
      </c>
      <c r="D141" s="5">
        <f t="shared" si="100"/>
        <v>5613.7690000000002</v>
      </c>
      <c r="E141" s="60">
        <v>0</v>
      </c>
      <c r="F141" s="60">
        <v>0</v>
      </c>
      <c r="G141" s="60">
        <v>0</v>
      </c>
      <c r="H141" s="60">
        <v>0</v>
      </c>
      <c r="I141" s="60">
        <f>I142+I143+I144+I145</f>
        <v>2056.2000000000003</v>
      </c>
      <c r="J141" s="60">
        <f>J142+J143+J144+J145</f>
        <v>3557.569</v>
      </c>
      <c r="K141" s="5">
        <f>K144+K143</f>
        <v>0</v>
      </c>
      <c r="L141" s="5">
        <f t="shared" ref="L141:N141" si="101">L144</f>
        <v>0</v>
      </c>
      <c r="M141" s="60">
        <f t="shared" si="101"/>
        <v>0</v>
      </c>
      <c r="N141" s="60">
        <f t="shared" si="101"/>
        <v>0</v>
      </c>
      <c r="O141" s="60">
        <f t="shared" ref="O141:T141" si="102">O144</f>
        <v>0</v>
      </c>
      <c r="P141" s="60">
        <f t="shared" si="102"/>
        <v>0</v>
      </c>
      <c r="Q141" s="60">
        <f t="shared" si="102"/>
        <v>0</v>
      </c>
      <c r="R141" s="60">
        <f t="shared" si="102"/>
        <v>0</v>
      </c>
      <c r="S141" s="60">
        <f t="shared" si="102"/>
        <v>0</v>
      </c>
      <c r="T141" s="60">
        <f t="shared" si="102"/>
        <v>0</v>
      </c>
      <c r="U141" s="162"/>
    </row>
    <row r="142" spans="1:22" ht="35.25" customHeight="1">
      <c r="A142" s="159"/>
      <c r="B142" s="138"/>
      <c r="C142" s="24" t="s">
        <v>5</v>
      </c>
      <c r="D142" s="5">
        <f t="shared" si="100"/>
        <v>0</v>
      </c>
      <c r="E142" s="60">
        <v>0</v>
      </c>
      <c r="F142" s="60">
        <v>0</v>
      </c>
      <c r="G142" s="60">
        <v>0</v>
      </c>
      <c r="H142" s="60">
        <v>0</v>
      </c>
      <c r="I142" s="60">
        <v>0</v>
      </c>
      <c r="J142" s="60">
        <v>0</v>
      </c>
      <c r="K142" s="5">
        <v>0</v>
      </c>
      <c r="L142" s="5">
        <v>0</v>
      </c>
      <c r="M142" s="60">
        <v>0</v>
      </c>
      <c r="N142" s="60">
        <v>0</v>
      </c>
      <c r="O142" s="60">
        <v>0</v>
      </c>
      <c r="P142" s="60">
        <v>0</v>
      </c>
      <c r="Q142" s="60">
        <v>0</v>
      </c>
      <c r="R142" s="60">
        <v>0</v>
      </c>
      <c r="S142" s="60">
        <v>0</v>
      </c>
      <c r="T142" s="60">
        <v>0</v>
      </c>
      <c r="U142" s="162"/>
    </row>
    <row r="143" spans="1:22" ht="21" customHeight="1">
      <c r="A143" s="159"/>
      <c r="B143" s="138"/>
      <c r="C143" s="24" t="s">
        <v>6</v>
      </c>
      <c r="D143" s="5">
        <f t="shared" si="100"/>
        <v>5333.0910000000003</v>
      </c>
      <c r="E143" s="60">
        <v>0</v>
      </c>
      <c r="F143" s="60">
        <v>0</v>
      </c>
      <c r="G143" s="60">
        <v>0</v>
      </c>
      <c r="H143" s="60">
        <v>0</v>
      </c>
      <c r="I143" s="60">
        <v>1953.4</v>
      </c>
      <c r="J143" s="60">
        <v>3379.6909999999998</v>
      </c>
      <c r="K143" s="5">
        <v>0</v>
      </c>
      <c r="L143" s="5">
        <v>0</v>
      </c>
      <c r="M143" s="60">
        <v>0</v>
      </c>
      <c r="N143" s="60">
        <v>0</v>
      </c>
      <c r="O143" s="60">
        <v>0</v>
      </c>
      <c r="P143" s="60">
        <v>0</v>
      </c>
      <c r="Q143" s="60">
        <v>0</v>
      </c>
      <c r="R143" s="60">
        <v>0</v>
      </c>
      <c r="S143" s="60">
        <v>0</v>
      </c>
      <c r="T143" s="60">
        <v>0</v>
      </c>
      <c r="U143" s="162"/>
    </row>
    <row r="144" spans="1:22" ht="21" customHeight="1">
      <c r="A144" s="159"/>
      <c r="B144" s="138"/>
      <c r="C144" s="24" t="s">
        <v>7</v>
      </c>
      <c r="D144" s="5">
        <f t="shared" si="100"/>
        <v>280.678</v>
      </c>
      <c r="E144" s="60">
        <v>0</v>
      </c>
      <c r="F144" s="60">
        <v>0</v>
      </c>
      <c r="G144" s="60">
        <v>0</v>
      </c>
      <c r="H144" s="60">
        <v>0</v>
      </c>
      <c r="I144" s="60">
        <v>102.8</v>
      </c>
      <c r="J144" s="60">
        <v>177.87799999999999</v>
      </c>
      <c r="K144" s="5">
        <v>0</v>
      </c>
      <c r="L144" s="5">
        <v>0</v>
      </c>
      <c r="M144" s="60">
        <v>0</v>
      </c>
      <c r="N144" s="60">
        <v>0</v>
      </c>
      <c r="O144" s="60">
        <v>0</v>
      </c>
      <c r="P144" s="60">
        <v>0</v>
      </c>
      <c r="Q144" s="60">
        <v>0</v>
      </c>
      <c r="R144" s="60">
        <v>0</v>
      </c>
      <c r="S144" s="60">
        <v>0</v>
      </c>
      <c r="T144" s="60">
        <v>0</v>
      </c>
      <c r="U144" s="162"/>
    </row>
    <row r="145" spans="1:21" ht="21" customHeight="1">
      <c r="A145" s="160"/>
      <c r="B145" s="138"/>
      <c r="C145" s="24" t="s">
        <v>8</v>
      </c>
      <c r="D145" s="5">
        <f t="shared" si="100"/>
        <v>0</v>
      </c>
      <c r="E145" s="60">
        <v>0</v>
      </c>
      <c r="F145" s="60">
        <v>0</v>
      </c>
      <c r="G145" s="60">
        <v>0</v>
      </c>
      <c r="H145" s="60">
        <v>0</v>
      </c>
      <c r="I145" s="60">
        <v>0</v>
      </c>
      <c r="J145" s="60">
        <v>0</v>
      </c>
      <c r="K145" s="5">
        <v>0</v>
      </c>
      <c r="L145" s="5">
        <v>0</v>
      </c>
      <c r="M145" s="60">
        <v>0</v>
      </c>
      <c r="N145" s="60">
        <v>0</v>
      </c>
      <c r="O145" s="60">
        <v>0</v>
      </c>
      <c r="P145" s="60">
        <v>0</v>
      </c>
      <c r="Q145" s="60">
        <v>0</v>
      </c>
      <c r="R145" s="60">
        <v>0</v>
      </c>
      <c r="S145" s="60">
        <v>0</v>
      </c>
      <c r="T145" s="60">
        <v>0</v>
      </c>
      <c r="U145" s="162"/>
    </row>
    <row r="146" spans="1:21" ht="21" customHeight="1">
      <c r="A146" s="137" t="s">
        <v>72</v>
      </c>
      <c r="B146" s="138" t="s">
        <v>31</v>
      </c>
      <c r="C146" s="24" t="s">
        <v>4</v>
      </c>
      <c r="D146" s="5">
        <f t="shared" si="100"/>
        <v>1290.32</v>
      </c>
      <c r="E146" s="60">
        <f>SUM(E147:E150)</f>
        <v>139.53</v>
      </c>
      <c r="F146" s="60">
        <f t="shared" ref="F146:N146" si="103">SUM(F147:F150)</f>
        <v>660.79</v>
      </c>
      <c r="G146" s="60">
        <f t="shared" si="103"/>
        <v>0</v>
      </c>
      <c r="H146" s="60">
        <f t="shared" si="103"/>
        <v>490</v>
      </c>
      <c r="I146" s="60">
        <f t="shared" si="103"/>
        <v>0</v>
      </c>
      <c r="J146" s="60">
        <f t="shared" si="103"/>
        <v>0</v>
      </c>
      <c r="K146" s="5">
        <f t="shared" si="103"/>
        <v>0</v>
      </c>
      <c r="L146" s="5">
        <f t="shared" si="103"/>
        <v>0</v>
      </c>
      <c r="M146" s="60">
        <f t="shared" si="103"/>
        <v>0</v>
      </c>
      <c r="N146" s="60">
        <f t="shared" si="103"/>
        <v>0</v>
      </c>
      <c r="O146" s="60">
        <f t="shared" ref="O146:T146" si="104">SUM(O147:O150)</f>
        <v>0</v>
      </c>
      <c r="P146" s="60">
        <f t="shared" si="104"/>
        <v>0</v>
      </c>
      <c r="Q146" s="60">
        <f t="shared" si="104"/>
        <v>0</v>
      </c>
      <c r="R146" s="60">
        <f t="shared" si="104"/>
        <v>0</v>
      </c>
      <c r="S146" s="60">
        <f t="shared" si="104"/>
        <v>0</v>
      </c>
      <c r="T146" s="60">
        <f t="shared" si="104"/>
        <v>0</v>
      </c>
      <c r="U146" s="162"/>
    </row>
    <row r="147" spans="1:21" ht="39.75" customHeight="1">
      <c r="A147" s="137"/>
      <c r="B147" s="138"/>
      <c r="C147" s="24" t="s">
        <v>5</v>
      </c>
      <c r="D147" s="5">
        <f t="shared" si="100"/>
        <v>0</v>
      </c>
      <c r="E147" s="60">
        <v>0</v>
      </c>
      <c r="F147" s="60">
        <v>0</v>
      </c>
      <c r="G147" s="60">
        <v>0</v>
      </c>
      <c r="H147" s="60">
        <v>0</v>
      </c>
      <c r="I147" s="60">
        <v>0</v>
      </c>
      <c r="J147" s="60">
        <v>0</v>
      </c>
      <c r="K147" s="5">
        <v>0</v>
      </c>
      <c r="L147" s="5">
        <v>0</v>
      </c>
      <c r="M147" s="60">
        <v>0</v>
      </c>
      <c r="N147" s="60">
        <v>0</v>
      </c>
      <c r="O147" s="60">
        <v>0</v>
      </c>
      <c r="P147" s="60">
        <v>0</v>
      </c>
      <c r="Q147" s="60">
        <v>0</v>
      </c>
      <c r="R147" s="60">
        <v>0</v>
      </c>
      <c r="S147" s="60">
        <v>0</v>
      </c>
      <c r="T147" s="60">
        <v>0</v>
      </c>
      <c r="U147" s="162"/>
    </row>
    <row r="148" spans="1:21" ht="21" customHeight="1">
      <c r="A148" s="137"/>
      <c r="B148" s="138"/>
      <c r="C148" s="24" t="s">
        <v>6</v>
      </c>
      <c r="D148" s="5">
        <f t="shared" si="100"/>
        <v>0</v>
      </c>
      <c r="E148" s="60">
        <v>0</v>
      </c>
      <c r="F148" s="60">
        <v>0</v>
      </c>
      <c r="G148" s="60">
        <v>0</v>
      </c>
      <c r="H148" s="60">
        <v>0</v>
      </c>
      <c r="I148" s="60">
        <v>0</v>
      </c>
      <c r="J148" s="60">
        <v>0</v>
      </c>
      <c r="K148" s="5">
        <v>0</v>
      </c>
      <c r="L148" s="5">
        <v>0</v>
      </c>
      <c r="M148" s="60">
        <v>0</v>
      </c>
      <c r="N148" s="60">
        <v>0</v>
      </c>
      <c r="O148" s="60">
        <v>0</v>
      </c>
      <c r="P148" s="60">
        <v>0</v>
      </c>
      <c r="Q148" s="60">
        <v>0</v>
      </c>
      <c r="R148" s="60">
        <v>0</v>
      </c>
      <c r="S148" s="60">
        <v>0</v>
      </c>
      <c r="T148" s="60">
        <v>0</v>
      </c>
      <c r="U148" s="162"/>
    </row>
    <row r="149" spans="1:21" ht="21" customHeight="1">
      <c r="A149" s="137"/>
      <c r="B149" s="138"/>
      <c r="C149" s="24" t="s">
        <v>7</v>
      </c>
      <c r="D149" s="5">
        <f t="shared" si="100"/>
        <v>1290.32</v>
      </c>
      <c r="E149" s="60">
        <v>139.53</v>
      </c>
      <c r="F149" s="60">
        <v>660.79</v>
      </c>
      <c r="G149" s="60">
        <v>0</v>
      </c>
      <c r="H149" s="60">
        <v>490</v>
      </c>
      <c r="I149" s="60">
        <v>0</v>
      </c>
      <c r="J149" s="60">
        <v>0</v>
      </c>
      <c r="K149" s="5">
        <v>0</v>
      </c>
      <c r="L149" s="5">
        <v>0</v>
      </c>
      <c r="M149" s="60">
        <v>0</v>
      </c>
      <c r="N149" s="60">
        <v>0</v>
      </c>
      <c r="O149" s="60">
        <v>0</v>
      </c>
      <c r="P149" s="60">
        <v>0</v>
      </c>
      <c r="Q149" s="60">
        <v>0</v>
      </c>
      <c r="R149" s="60">
        <v>0</v>
      </c>
      <c r="S149" s="60">
        <v>0</v>
      </c>
      <c r="T149" s="60">
        <v>0</v>
      </c>
      <c r="U149" s="162"/>
    </row>
    <row r="150" spans="1:21" ht="21" customHeight="1">
      <c r="A150" s="137"/>
      <c r="B150" s="138"/>
      <c r="C150" s="24" t="s">
        <v>8</v>
      </c>
      <c r="D150" s="5">
        <f t="shared" si="100"/>
        <v>0</v>
      </c>
      <c r="E150" s="60">
        <v>0</v>
      </c>
      <c r="F150" s="60">
        <v>0</v>
      </c>
      <c r="G150" s="60">
        <v>0</v>
      </c>
      <c r="H150" s="60">
        <v>0</v>
      </c>
      <c r="I150" s="60">
        <v>0</v>
      </c>
      <c r="J150" s="60">
        <v>0</v>
      </c>
      <c r="K150" s="5">
        <v>0</v>
      </c>
      <c r="L150" s="5">
        <v>0</v>
      </c>
      <c r="M150" s="60">
        <v>0</v>
      </c>
      <c r="N150" s="60">
        <v>0</v>
      </c>
      <c r="O150" s="60">
        <v>0</v>
      </c>
      <c r="P150" s="60">
        <v>0</v>
      </c>
      <c r="Q150" s="60">
        <v>0</v>
      </c>
      <c r="R150" s="60">
        <v>0</v>
      </c>
      <c r="S150" s="60">
        <v>0</v>
      </c>
      <c r="T150" s="60">
        <v>0</v>
      </c>
      <c r="U150" s="162"/>
    </row>
    <row r="151" spans="1:21" ht="21" customHeight="1">
      <c r="A151" s="137" t="s">
        <v>96</v>
      </c>
      <c r="B151" s="138" t="s">
        <v>15</v>
      </c>
      <c r="C151" s="24" t="s">
        <v>4</v>
      </c>
      <c r="D151" s="5">
        <f t="shared" si="100"/>
        <v>368.5</v>
      </c>
      <c r="E151" s="60">
        <f t="shared" ref="E151:N151" si="105">E152+E153+E154+E155</f>
        <v>0</v>
      </c>
      <c r="F151" s="60">
        <f t="shared" si="105"/>
        <v>0</v>
      </c>
      <c r="G151" s="60">
        <f t="shared" si="105"/>
        <v>368.5</v>
      </c>
      <c r="H151" s="60">
        <f t="shared" si="105"/>
        <v>0</v>
      </c>
      <c r="I151" s="60">
        <f t="shared" si="105"/>
        <v>0</v>
      </c>
      <c r="J151" s="60">
        <f t="shared" si="105"/>
        <v>0</v>
      </c>
      <c r="K151" s="5">
        <f t="shared" si="105"/>
        <v>0</v>
      </c>
      <c r="L151" s="5">
        <f t="shared" si="105"/>
        <v>0</v>
      </c>
      <c r="M151" s="60">
        <f t="shared" si="105"/>
        <v>0</v>
      </c>
      <c r="N151" s="60">
        <f t="shared" si="105"/>
        <v>0</v>
      </c>
      <c r="O151" s="60">
        <f t="shared" ref="O151:T151" si="106">O152+O153+O154+O155</f>
        <v>0</v>
      </c>
      <c r="P151" s="60">
        <f t="shared" si="106"/>
        <v>0</v>
      </c>
      <c r="Q151" s="60">
        <f t="shared" si="106"/>
        <v>0</v>
      </c>
      <c r="R151" s="60">
        <f t="shared" si="106"/>
        <v>0</v>
      </c>
      <c r="S151" s="60">
        <f t="shared" si="106"/>
        <v>0</v>
      </c>
      <c r="T151" s="60">
        <f t="shared" si="106"/>
        <v>0</v>
      </c>
      <c r="U151" s="162"/>
    </row>
    <row r="152" spans="1:21" ht="30" customHeight="1">
      <c r="A152" s="137"/>
      <c r="B152" s="138"/>
      <c r="C152" s="24" t="s">
        <v>5</v>
      </c>
      <c r="D152" s="5">
        <f t="shared" si="100"/>
        <v>0</v>
      </c>
      <c r="E152" s="60">
        <v>0</v>
      </c>
      <c r="F152" s="60">
        <v>0</v>
      </c>
      <c r="G152" s="60">
        <v>0</v>
      </c>
      <c r="H152" s="60">
        <v>0</v>
      </c>
      <c r="I152" s="60">
        <v>0</v>
      </c>
      <c r="J152" s="60">
        <v>0</v>
      </c>
      <c r="K152" s="5">
        <v>0</v>
      </c>
      <c r="L152" s="5">
        <v>0</v>
      </c>
      <c r="M152" s="60">
        <v>0</v>
      </c>
      <c r="N152" s="60">
        <v>0</v>
      </c>
      <c r="O152" s="60">
        <v>0</v>
      </c>
      <c r="P152" s="60">
        <v>0</v>
      </c>
      <c r="Q152" s="60">
        <v>0</v>
      </c>
      <c r="R152" s="60">
        <v>0</v>
      </c>
      <c r="S152" s="60">
        <v>0</v>
      </c>
      <c r="T152" s="60">
        <v>0</v>
      </c>
      <c r="U152" s="162"/>
    </row>
    <row r="153" spans="1:21" ht="21" customHeight="1">
      <c r="A153" s="137"/>
      <c r="B153" s="138"/>
      <c r="C153" s="24" t="s">
        <v>6</v>
      </c>
      <c r="D153" s="5">
        <f t="shared" si="100"/>
        <v>0</v>
      </c>
      <c r="E153" s="60">
        <v>0</v>
      </c>
      <c r="F153" s="60">
        <v>0</v>
      </c>
      <c r="G153" s="60">
        <v>0</v>
      </c>
      <c r="H153" s="60">
        <v>0</v>
      </c>
      <c r="I153" s="60">
        <v>0</v>
      </c>
      <c r="J153" s="60">
        <v>0</v>
      </c>
      <c r="K153" s="5">
        <v>0</v>
      </c>
      <c r="L153" s="5">
        <v>0</v>
      </c>
      <c r="M153" s="60">
        <v>0</v>
      </c>
      <c r="N153" s="60">
        <v>0</v>
      </c>
      <c r="O153" s="60">
        <v>0</v>
      </c>
      <c r="P153" s="60">
        <v>0</v>
      </c>
      <c r="Q153" s="60">
        <v>0</v>
      </c>
      <c r="R153" s="60">
        <v>0</v>
      </c>
      <c r="S153" s="60">
        <v>0</v>
      </c>
      <c r="T153" s="60">
        <v>0</v>
      </c>
      <c r="U153" s="162"/>
    </row>
    <row r="154" spans="1:21" ht="21" customHeight="1">
      <c r="A154" s="137"/>
      <c r="B154" s="138"/>
      <c r="C154" s="24" t="s">
        <v>7</v>
      </c>
      <c r="D154" s="5">
        <f t="shared" si="100"/>
        <v>368.5</v>
      </c>
      <c r="E154" s="60">
        <v>0</v>
      </c>
      <c r="F154" s="60">
        <v>0</v>
      </c>
      <c r="G154" s="60">
        <v>368.5</v>
      </c>
      <c r="H154" s="60">
        <v>0</v>
      </c>
      <c r="I154" s="60">
        <v>0</v>
      </c>
      <c r="J154" s="60">
        <v>0</v>
      </c>
      <c r="K154" s="5">
        <v>0</v>
      </c>
      <c r="L154" s="5">
        <v>0</v>
      </c>
      <c r="M154" s="60">
        <v>0</v>
      </c>
      <c r="N154" s="60">
        <v>0</v>
      </c>
      <c r="O154" s="60">
        <v>0</v>
      </c>
      <c r="P154" s="60">
        <v>0</v>
      </c>
      <c r="Q154" s="60">
        <v>0</v>
      </c>
      <c r="R154" s="60">
        <v>0</v>
      </c>
      <c r="S154" s="60">
        <v>0</v>
      </c>
      <c r="T154" s="60">
        <v>0</v>
      </c>
      <c r="U154" s="162"/>
    </row>
    <row r="155" spans="1:21" ht="21" customHeight="1">
      <c r="A155" s="137"/>
      <c r="B155" s="138"/>
      <c r="C155" s="24" t="s">
        <v>8</v>
      </c>
      <c r="D155" s="5">
        <f t="shared" si="100"/>
        <v>0</v>
      </c>
      <c r="E155" s="60">
        <v>0</v>
      </c>
      <c r="F155" s="60">
        <v>0</v>
      </c>
      <c r="G155" s="60">
        <v>0</v>
      </c>
      <c r="H155" s="60">
        <v>0</v>
      </c>
      <c r="I155" s="60">
        <v>0</v>
      </c>
      <c r="J155" s="60">
        <v>0</v>
      </c>
      <c r="K155" s="5">
        <v>0</v>
      </c>
      <c r="L155" s="5">
        <v>0</v>
      </c>
      <c r="M155" s="60">
        <v>0</v>
      </c>
      <c r="N155" s="60">
        <v>0</v>
      </c>
      <c r="O155" s="60">
        <v>0</v>
      </c>
      <c r="P155" s="60">
        <v>0</v>
      </c>
      <c r="Q155" s="60">
        <v>0</v>
      </c>
      <c r="R155" s="60">
        <v>0</v>
      </c>
      <c r="S155" s="60">
        <v>0</v>
      </c>
      <c r="T155" s="60">
        <v>0</v>
      </c>
      <c r="U155" s="162"/>
    </row>
    <row r="156" spans="1:21" ht="21" customHeight="1">
      <c r="A156" s="137" t="s">
        <v>103</v>
      </c>
      <c r="B156" s="138" t="s">
        <v>297</v>
      </c>
      <c r="C156" s="24" t="s">
        <v>4</v>
      </c>
      <c r="D156" s="5">
        <f t="shared" si="100"/>
        <v>368.5</v>
      </c>
      <c r="E156" s="60">
        <f t="shared" ref="E156:N156" si="107">E157+E158+E159+E160</f>
        <v>0</v>
      </c>
      <c r="F156" s="60">
        <f t="shared" si="107"/>
        <v>0</v>
      </c>
      <c r="G156" s="60">
        <f t="shared" si="107"/>
        <v>368.5</v>
      </c>
      <c r="H156" s="60">
        <f t="shared" si="107"/>
        <v>0</v>
      </c>
      <c r="I156" s="60">
        <f t="shared" si="107"/>
        <v>0</v>
      </c>
      <c r="J156" s="60">
        <f t="shared" si="107"/>
        <v>0</v>
      </c>
      <c r="K156" s="5">
        <f t="shared" si="107"/>
        <v>0</v>
      </c>
      <c r="L156" s="5">
        <f t="shared" si="107"/>
        <v>0</v>
      </c>
      <c r="M156" s="60">
        <f t="shared" si="107"/>
        <v>0</v>
      </c>
      <c r="N156" s="60">
        <f t="shared" si="107"/>
        <v>0</v>
      </c>
      <c r="O156" s="60">
        <f t="shared" ref="O156:T156" si="108">O157+O158+O159+O160</f>
        <v>0</v>
      </c>
      <c r="P156" s="60">
        <f t="shared" si="108"/>
        <v>0</v>
      </c>
      <c r="Q156" s="60">
        <f t="shared" si="108"/>
        <v>0</v>
      </c>
      <c r="R156" s="60">
        <f t="shared" si="108"/>
        <v>0</v>
      </c>
      <c r="S156" s="60">
        <f t="shared" si="108"/>
        <v>0</v>
      </c>
      <c r="T156" s="60">
        <f t="shared" si="108"/>
        <v>0</v>
      </c>
      <c r="U156" s="162"/>
    </row>
    <row r="157" spans="1:21" ht="30" customHeight="1">
      <c r="A157" s="137"/>
      <c r="B157" s="138"/>
      <c r="C157" s="24" t="s">
        <v>5</v>
      </c>
      <c r="D157" s="5">
        <f t="shared" si="100"/>
        <v>0</v>
      </c>
      <c r="E157" s="60">
        <v>0</v>
      </c>
      <c r="F157" s="60">
        <v>0</v>
      </c>
      <c r="G157" s="60">
        <v>0</v>
      </c>
      <c r="H157" s="60">
        <v>0</v>
      </c>
      <c r="I157" s="60">
        <v>0</v>
      </c>
      <c r="J157" s="60">
        <v>0</v>
      </c>
      <c r="K157" s="5">
        <v>0</v>
      </c>
      <c r="L157" s="5">
        <v>0</v>
      </c>
      <c r="M157" s="60">
        <v>0</v>
      </c>
      <c r="N157" s="60">
        <v>0</v>
      </c>
      <c r="O157" s="60">
        <v>0</v>
      </c>
      <c r="P157" s="60">
        <v>0</v>
      </c>
      <c r="Q157" s="60">
        <v>0</v>
      </c>
      <c r="R157" s="60">
        <v>0</v>
      </c>
      <c r="S157" s="60">
        <v>0</v>
      </c>
      <c r="T157" s="60">
        <v>0</v>
      </c>
      <c r="U157" s="162"/>
    </row>
    <row r="158" spans="1:21" ht="21" customHeight="1">
      <c r="A158" s="137"/>
      <c r="B158" s="138"/>
      <c r="C158" s="24" t="s">
        <v>6</v>
      </c>
      <c r="D158" s="5">
        <f t="shared" si="100"/>
        <v>0</v>
      </c>
      <c r="E158" s="60">
        <v>0</v>
      </c>
      <c r="F158" s="60">
        <v>0</v>
      </c>
      <c r="G158" s="60">
        <v>0</v>
      </c>
      <c r="H158" s="60">
        <v>0</v>
      </c>
      <c r="I158" s="60">
        <v>0</v>
      </c>
      <c r="J158" s="60">
        <v>0</v>
      </c>
      <c r="K158" s="5">
        <v>0</v>
      </c>
      <c r="L158" s="5">
        <v>0</v>
      </c>
      <c r="M158" s="60">
        <v>0</v>
      </c>
      <c r="N158" s="60">
        <v>0</v>
      </c>
      <c r="O158" s="60">
        <v>0</v>
      </c>
      <c r="P158" s="60">
        <v>0</v>
      </c>
      <c r="Q158" s="60">
        <v>0</v>
      </c>
      <c r="R158" s="60">
        <v>0</v>
      </c>
      <c r="S158" s="60">
        <v>0</v>
      </c>
      <c r="T158" s="60">
        <v>0</v>
      </c>
      <c r="U158" s="162"/>
    </row>
    <row r="159" spans="1:21" ht="21" customHeight="1">
      <c r="A159" s="137"/>
      <c r="B159" s="138"/>
      <c r="C159" s="24" t="s">
        <v>7</v>
      </c>
      <c r="D159" s="5">
        <f t="shared" si="100"/>
        <v>368.5</v>
      </c>
      <c r="E159" s="60">
        <v>0</v>
      </c>
      <c r="F159" s="60">
        <v>0</v>
      </c>
      <c r="G159" s="60">
        <v>368.5</v>
      </c>
      <c r="H159" s="60">
        <v>0</v>
      </c>
      <c r="I159" s="60">
        <v>0</v>
      </c>
      <c r="J159" s="60">
        <v>0</v>
      </c>
      <c r="K159" s="5">
        <v>0</v>
      </c>
      <c r="L159" s="5">
        <v>0</v>
      </c>
      <c r="M159" s="60">
        <v>0</v>
      </c>
      <c r="N159" s="60">
        <v>0</v>
      </c>
      <c r="O159" s="60">
        <v>0</v>
      </c>
      <c r="P159" s="60">
        <v>0</v>
      </c>
      <c r="Q159" s="60">
        <v>0</v>
      </c>
      <c r="R159" s="60">
        <v>0</v>
      </c>
      <c r="S159" s="60">
        <v>0</v>
      </c>
      <c r="T159" s="60">
        <v>0</v>
      </c>
      <c r="U159" s="162"/>
    </row>
    <row r="160" spans="1:21" ht="21" customHeight="1">
      <c r="A160" s="137"/>
      <c r="B160" s="138"/>
      <c r="C160" s="24" t="s">
        <v>8</v>
      </c>
      <c r="D160" s="5">
        <f t="shared" si="100"/>
        <v>0</v>
      </c>
      <c r="E160" s="60">
        <v>0</v>
      </c>
      <c r="F160" s="60">
        <v>0</v>
      </c>
      <c r="G160" s="60">
        <v>0</v>
      </c>
      <c r="H160" s="60">
        <v>0</v>
      </c>
      <c r="I160" s="60">
        <v>0</v>
      </c>
      <c r="J160" s="60">
        <v>0</v>
      </c>
      <c r="K160" s="5">
        <v>0</v>
      </c>
      <c r="L160" s="5">
        <v>0</v>
      </c>
      <c r="M160" s="60">
        <v>0</v>
      </c>
      <c r="N160" s="60">
        <v>0</v>
      </c>
      <c r="O160" s="60">
        <v>0</v>
      </c>
      <c r="P160" s="60">
        <v>0</v>
      </c>
      <c r="Q160" s="60">
        <v>0</v>
      </c>
      <c r="R160" s="60">
        <v>0</v>
      </c>
      <c r="S160" s="60">
        <v>0</v>
      </c>
      <c r="T160" s="60">
        <v>0</v>
      </c>
      <c r="U160" s="162"/>
    </row>
    <row r="161" spans="1:21" s="72" customFormat="1" ht="33.75" customHeight="1">
      <c r="A161" s="166" t="s">
        <v>106</v>
      </c>
      <c r="B161" s="167" t="s">
        <v>108</v>
      </c>
      <c r="C161" s="71" t="s">
        <v>4</v>
      </c>
      <c r="D161" s="60">
        <f t="shared" si="100"/>
        <v>60102.310000000005</v>
      </c>
      <c r="E161" s="59">
        <f>E162+E163+E164+E165</f>
        <v>3495.81</v>
      </c>
      <c r="F161" s="59">
        <f t="shared" ref="F161:H161" si="109">F162+F163+F164+F165</f>
        <v>3392.84</v>
      </c>
      <c r="G161" s="59">
        <f t="shared" si="109"/>
        <v>4132.6000000000004</v>
      </c>
      <c r="H161" s="59">
        <f t="shared" si="109"/>
        <v>42299.5</v>
      </c>
      <c r="I161" s="59">
        <f>I162+I163+I164+I165</f>
        <v>4470.8</v>
      </c>
      <c r="J161" s="59">
        <f t="shared" ref="J161:N161" si="110">J162+J163+J164+J165</f>
        <v>0</v>
      </c>
      <c r="K161" s="59">
        <f>K162+K163+K164+K165</f>
        <v>788.8</v>
      </c>
      <c r="L161" s="59">
        <f>L162+L163+L164+L165</f>
        <v>641</v>
      </c>
      <c r="M161" s="59">
        <f>M162+M163+M164+M165</f>
        <v>880.96</v>
      </c>
      <c r="N161" s="59">
        <f t="shared" si="110"/>
        <v>0</v>
      </c>
      <c r="O161" s="59">
        <f t="shared" ref="O161:T161" si="111">O162+O163+O164+O165</f>
        <v>0</v>
      </c>
      <c r="P161" s="59">
        <f t="shared" si="111"/>
        <v>0</v>
      </c>
      <c r="Q161" s="59">
        <f t="shared" si="111"/>
        <v>0</v>
      </c>
      <c r="R161" s="59">
        <f t="shared" si="111"/>
        <v>0</v>
      </c>
      <c r="S161" s="59">
        <f t="shared" si="111"/>
        <v>0</v>
      </c>
      <c r="T161" s="59">
        <f t="shared" si="111"/>
        <v>0</v>
      </c>
      <c r="U161" s="162"/>
    </row>
    <row r="162" spans="1:21" s="72" customFormat="1" ht="33.75" customHeight="1">
      <c r="A162" s="166"/>
      <c r="B162" s="167"/>
      <c r="C162" s="71" t="s">
        <v>5</v>
      </c>
      <c r="D162" s="60">
        <f t="shared" si="100"/>
        <v>0</v>
      </c>
      <c r="E162" s="59">
        <v>0</v>
      </c>
      <c r="F162" s="59">
        <v>0</v>
      </c>
      <c r="G162" s="59">
        <v>0</v>
      </c>
      <c r="H162" s="59">
        <v>0</v>
      </c>
      <c r="I162" s="59">
        <v>0</v>
      </c>
      <c r="J162" s="59">
        <v>0</v>
      </c>
      <c r="K162" s="59">
        <v>0</v>
      </c>
      <c r="L162" s="59">
        <v>0</v>
      </c>
      <c r="M162" s="59">
        <v>0</v>
      </c>
      <c r="N162" s="59">
        <v>0</v>
      </c>
      <c r="O162" s="59">
        <v>0</v>
      </c>
      <c r="P162" s="59">
        <v>0</v>
      </c>
      <c r="Q162" s="59">
        <v>0</v>
      </c>
      <c r="R162" s="59">
        <v>0</v>
      </c>
      <c r="S162" s="59">
        <v>0</v>
      </c>
      <c r="T162" s="59">
        <v>0</v>
      </c>
      <c r="U162" s="162"/>
    </row>
    <row r="163" spans="1:21" s="72" customFormat="1" ht="33.75" customHeight="1">
      <c r="A163" s="166"/>
      <c r="B163" s="167"/>
      <c r="C163" s="71" t="s">
        <v>6</v>
      </c>
      <c r="D163" s="60">
        <f t="shared" si="100"/>
        <v>4023.7</v>
      </c>
      <c r="E163" s="59">
        <v>0</v>
      </c>
      <c r="F163" s="59">
        <v>0</v>
      </c>
      <c r="G163" s="59">
        <v>0</v>
      </c>
      <c r="H163" s="59">
        <v>0</v>
      </c>
      <c r="I163" s="59">
        <f>I173</f>
        <v>4023.7</v>
      </c>
      <c r="J163" s="59">
        <f t="shared" ref="J163:N164" si="112">J173</f>
        <v>0</v>
      </c>
      <c r="K163" s="59">
        <f t="shared" si="112"/>
        <v>0</v>
      </c>
      <c r="L163" s="59">
        <f t="shared" si="112"/>
        <v>0</v>
      </c>
      <c r="M163" s="59">
        <f>M168</f>
        <v>0</v>
      </c>
      <c r="N163" s="59">
        <f t="shared" si="112"/>
        <v>0</v>
      </c>
      <c r="O163" s="59">
        <f t="shared" ref="O163:T163" si="113">O173</f>
        <v>0</v>
      </c>
      <c r="P163" s="59">
        <f t="shared" si="113"/>
        <v>0</v>
      </c>
      <c r="Q163" s="59">
        <f t="shared" si="113"/>
        <v>0</v>
      </c>
      <c r="R163" s="59">
        <f t="shared" si="113"/>
        <v>0</v>
      </c>
      <c r="S163" s="59">
        <f t="shared" si="113"/>
        <v>0</v>
      </c>
      <c r="T163" s="59">
        <f t="shared" si="113"/>
        <v>0</v>
      </c>
      <c r="U163" s="162"/>
    </row>
    <row r="164" spans="1:21" s="72" customFormat="1" ht="33.75" customHeight="1">
      <c r="A164" s="166"/>
      <c r="B164" s="167"/>
      <c r="C164" s="71" t="s">
        <v>7</v>
      </c>
      <c r="D164" s="60">
        <f t="shared" si="100"/>
        <v>56078.61</v>
      </c>
      <c r="E164" s="59">
        <f>E174+E169</f>
        <v>3495.81</v>
      </c>
      <c r="F164" s="59">
        <f>F169+F174</f>
        <v>3392.84</v>
      </c>
      <c r="G164" s="59">
        <f>G169+G174</f>
        <v>4132.6000000000004</v>
      </c>
      <c r="H164" s="59">
        <f>H174+H204+H209</f>
        <v>42299.5</v>
      </c>
      <c r="I164" s="59">
        <f>I174</f>
        <v>447.1</v>
      </c>
      <c r="J164" s="59">
        <f t="shared" si="112"/>
        <v>0</v>
      </c>
      <c r="K164" s="59">
        <v>788.8</v>
      </c>
      <c r="L164" s="59">
        <f>L169</f>
        <v>641</v>
      </c>
      <c r="M164" s="59">
        <f>M169+M174</f>
        <v>880.96</v>
      </c>
      <c r="N164" s="59">
        <f t="shared" si="112"/>
        <v>0</v>
      </c>
      <c r="O164" s="59">
        <f t="shared" ref="O164:T164" si="114">O174</f>
        <v>0</v>
      </c>
      <c r="P164" s="59">
        <f t="shared" si="114"/>
        <v>0</v>
      </c>
      <c r="Q164" s="59">
        <f t="shared" si="114"/>
        <v>0</v>
      </c>
      <c r="R164" s="59">
        <f t="shared" si="114"/>
        <v>0</v>
      </c>
      <c r="S164" s="59">
        <f t="shared" si="114"/>
        <v>0</v>
      </c>
      <c r="T164" s="59">
        <f t="shared" si="114"/>
        <v>0</v>
      </c>
      <c r="U164" s="162"/>
    </row>
    <row r="165" spans="1:21" s="72" customFormat="1" ht="33.75" customHeight="1">
      <c r="A165" s="166"/>
      <c r="B165" s="167"/>
      <c r="C165" s="71" t="s">
        <v>8</v>
      </c>
      <c r="D165" s="60">
        <f t="shared" si="100"/>
        <v>0</v>
      </c>
      <c r="E165" s="59">
        <v>0</v>
      </c>
      <c r="F165" s="59">
        <v>0</v>
      </c>
      <c r="G165" s="59">
        <v>0</v>
      </c>
      <c r="H165" s="59">
        <v>0</v>
      </c>
      <c r="I165" s="59">
        <v>0</v>
      </c>
      <c r="J165" s="59">
        <v>0</v>
      </c>
      <c r="K165" s="59">
        <v>0</v>
      </c>
      <c r="L165" s="59">
        <v>0</v>
      </c>
      <c r="M165" s="59">
        <v>0</v>
      </c>
      <c r="N165" s="59">
        <v>0</v>
      </c>
      <c r="O165" s="59">
        <v>0</v>
      </c>
      <c r="P165" s="59">
        <v>0</v>
      </c>
      <c r="Q165" s="59">
        <v>0</v>
      </c>
      <c r="R165" s="59">
        <v>0</v>
      </c>
      <c r="S165" s="59">
        <v>0</v>
      </c>
      <c r="T165" s="59">
        <v>0</v>
      </c>
      <c r="U165" s="162"/>
    </row>
    <row r="166" spans="1:21" s="45" customFormat="1" ht="21" customHeight="1">
      <c r="A166" s="123" t="s">
        <v>107</v>
      </c>
      <c r="B166" s="126" t="s">
        <v>104</v>
      </c>
      <c r="C166" s="73" t="s">
        <v>4</v>
      </c>
      <c r="D166" s="60">
        <f t="shared" si="100"/>
        <v>1521.96</v>
      </c>
      <c r="E166" s="60">
        <v>0</v>
      </c>
      <c r="F166" s="60">
        <v>0</v>
      </c>
      <c r="G166" s="60">
        <v>0</v>
      </c>
      <c r="H166" s="60">
        <v>0</v>
      </c>
      <c r="I166" s="60">
        <v>0</v>
      </c>
      <c r="J166" s="60">
        <v>0</v>
      </c>
      <c r="K166" s="60">
        <f>K167+K168+K169+K170</f>
        <v>0</v>
      </c>
      <c r="L166" s="60">
        <f>L169</f>
        <v>641</v>
      </c>
      <c r="M166" s="60">
        <f>M169+M168</f>
        <v>880.96</v>
      </c>
      <c r="N166" s="60">
        <v>0</v>
      </c>
      <c r="O166" s="60">
        <v>0</v>
      </c>
      <c r="P166" s="60">
        <v>0</v>
      </c>
      <c r="Q166" s="60">
        <v>0</v>
      </c>
      <c r="R166" s="60">
        <v>0</v>
      </c>
      <c r="S166" s="60">
        <v>0</v>
      </c>
      <c r="T166" s="60">
        <v>0</v>
      </c>
      <c r="U166" s="162"/>
    </row>
    <row r="167" spans="1:21" s="45" customFormat="1" ht="39" customHeight="1">
      <c r="A167" s="164"/>
      <c r="B167" s="127"/>
      <c r="C167" s="73" t="s">
        <v>5</v>
      </c>
      <c r="D167" s="60">
        <f t="shared" si="100"/>
        <v>0</v>
      </c>
      <c r="E167" s="60">
        <v>0</v>
      </c>
      <c r="F167" s="60">
        <v>0</v>
      </c>
      <c r="G167" s="60">
        <v>0</v>
      </c>
      <c r="H167" s="60">
        <v>0</v>
      </c>
      <c r="I167" s="60">
        <v>0</v>
      </c>
      <c r="J167" s="60">
        <v>0</v>
      </c>
      <c r="K167" s="60">
        <v>0</v>
      </c>
      <c r="L167" s="60">
        <v>0</v>
      </c>
      <c r="M167" s="60">
        <v>0</v>
      </c>
      <c r="N167" s="60">
        <v>0</v>
      </c>
      <c r="O167" s="60">
        <v>0</v>
      </c>
      <c r="P167" s="60">
        <v>0</v>
      </c>
      <c r="Q167" s="60">
        <v>0</v>
      </c>
      <c r="R167" s="60">
        <v>0</v>
      </c>
      <c r="S167" s="60">
        <v>0</v>
      </c>
      <c r="T167" s="60">
        <v>0</v>
      </c>
      <c r="U167" s="162"/>
    </row>
    <row r="168" spans="1:21" s="45" customFormat="1" ht="21" customHeight="1">
      <c r="A168" s="164"/>
      <c r="B168" s="127"/>
      <c r="C168" s="73" t="s">
        <v>6</v>
      </c>
      <c r="D168" s="60">
        <f t="shared" si="100"/>
        <v>0</v>
      </c>
      <c r="E168" s="60">
        <v>0</v>
      </c>
      <c r="F168" s="60">
        <v>0</v>
      </c>
      <c r="G168" s="60">
        <v>0</v>
      </c>
      <c r="H168" s="60">
        <v>0</v>
      </c>
      <c r="I168" s="60">
        <v>0</v>
      </c>
      <c r="J168" s="60">
        <v>0</v>
      </c>
      <c r="K168" s="60">
        <v>0</v>
      </c>
      <c r="L168" s="60">
        <v>0</v>
      </c>
      <c r="M168" s="60">
        <v>0</v>
      </c>
      <c r="N168" s="60">
        <v>0</v>
      </c>
      <c r="O168" s="60">
        <v>0</v>
      </c>
      <c r="P168" s="60">
        <v>0</v>
      </c>
      <c r="Q168" s="60">
        <v>0</v>
      </c>
      <c r="R168" s="60">
        <v>0</v>
      </c>
      <c r="S168" s="60">
        <v>0</v>
      </c>
      <c r="T168" s="60">
        <v>0</v>
      </c>
      <c r="U168" s="162"/>
    </row>
    <row r="169" spans="1:21" s="45" customFormat="1" ht="21" customHeight="1">
      <c r="A169" s="164"/>
      <c r="B169" s="127"/>
      <c r="C169" s="73" t="s">
        <v>7</v>
      </c>
      <c r="D169" s="60">
        <f t="shared" si="100"/>
        <v>1521.96</v>
      </c>
      <c r="E169" s="60">
        <v>0</v>
      </c>
      <c r="F169" s="60">
        <v>0</v>
      </c>
      <c r="G169" s="60">
        <v>0</v>
      </c>
      <c r="H169" s="60">
        <v>0</v>
      </c>
      <c r="I169" s="60">
        <v>0</v>
      </c>
      <c r="J169" s="60">
        <v>0</v>
      </c>
      <c r="K169" s="60">
        <v>0</v>
      </c>
      <c r="L169" s="60">
        <v>641</v>
      </c>
      <c r="M169" s="60">
        <v>880.96</v>
      </c>
      <c r="N169" s="60">
        <v>0</v>
      </c>
      <c r="O169" s="60">
        <v>0</v>
      </c>
      <c r="P169" s="60">
        <v>0</v>
      </c>
      <c r="Q169" s="60">
        <v>0</v>
      </c>
      <c r="R169" s="60">
        <v>0</v>
      </c>
      <c r="S169" s="60">
        <v>0</v>
      </c>
      <c r="T169" s="60">
        <v>0</v>
      </c>
      <c r="U169" s="162"/>
    </row>
    <row r="170" spans="1:21" s="45" customFormat="1" ht="21" customHeight="1">
      <c r="A170" s="165"/>
      <c r="B170" s="128"/>
      <c r="C170" s="73" t="s">
        <v>8</v>
      </c>
      <c r="D170" s="60">
        <f t="shared" si="100"/>
        <v>0</v>
      </c>
      <c r="E170" s="60">
        <v>0</v>
      </c>
      <c r="F170" s="60">
        <v>0</v>
      </c>
      <c r="G170" s="60">
        <v>0</v>
      </c>
      <c r="H170" s="60">
        <v>0</v>
      </c>
      <c r="I170" s="60">
        <v>0</v>
      </c>
      <c r="J170" s="60">
        <v>0</v>
      </c>
      <c r="K170" s="60">
        <v>0</v>
      </c>
      <c r="L170" s="60">
        <v>0</v>
      </c>
      <c r="M170" s="60">
        <v>0</v>
      </c>
      <c r="N170" s="60">
        <v>0</v>
      </c>
      <c r="O170" s="60">
        <v>0</v>
      </c>
      <c r="P170" s="60">
        <v>0</v>
      </c>
      <c r="Q170" s="60">
        <v>0</v>
      </c>
      <c r="R170" s="60">
        <v>0</v>
      </c>
      <c r="S170" s="60">
        <v>0</v>
      </c>
      <c r="T170" s="60">
        <v>0</v>
      </c>
      <c r="U170" s="162"/>
    </row>
    <row r="171" spans="1:21" s="45" customFormat="1" ht="21" customHeight="1">
      <c r="A171" s="132" t="s">
        <v>211</v>
      </c>
      <c r="B171" s="133" t="s">
        <v>109</v>
      </c>
      <c r="C171" s="73" t="s">
        <v>4</v>
      </c>
      <c r="D171" s="60">
        <f t="shared" si="100"/>
        <v>21406.95</v>
      </c>
      <c r="E171" s="60">
        <f>E172+E173+E174+E175</f>
        <v>3495.81</v>
      </c>
      <c r="F171" s="60">
        <f t="shared" ref="F171:I171" si="115">F172+F173+F174+F175</f>
        <v>3392.84</v>
      </c>
      <c r="G171" s="60">
        <f t="shared" si="115"/>
        <v>4132.6000000000004</v>
      </c>
      <c r="H171" s="60">
        <f t="shared" si="115"/>
        <v>5126.1000000000004</v>
      </c>
      <c r="I171" s="60">
        <f t="shared" si="115"/>
        <v>4470.8</v>
      </c>
      <c r="J171" s="60">
        <v>0</v>
      </c>
      <c r="K171" s="60">
        <f>K172+K173+K174+K175</f>
        <v>788.8</v>
      </c>
      <c r="L171" s="60">
        <v>0</v>
      </c>
      <c r="M171" s="60">
        <v>0</v>
      </c>
      <c r="N171" s="60">
        <v>0</v>
      </c>
      <c r="O171" s="60">
        <v>0</v>
      </c>
      <c r="P171" s="60">
        <v>0</v>
      </c>
      <c r="Q171" s="60">
        <v>0</v>
      </c>
      <c r="R171" s="60">
        <v>0</v>
      </c>
      <c r="S171" s="60">
        <v>0</v>
      </c>
      <c r="T171" s="60">
        <v>0</v>
      </c>
      <c r="U171" s="162"/>
    </row>
    <row r="172" spans="1:21" s="45" customFormat="1" ht="38.25" customHeight="1">
      <c r="A172" s="132"/>
      <c r="B172" s="133"/>
      <c r="C172" s="73" t="s">
        <v>5</v>
      </c>
      <c r="D172" s="60">
        <f t="shared" si="100"/>
        <v>0</v>
      </c>
      <c r="E172" s="60">
        <v>0</v>
      </c>
      <c r="F172" s="60">
        <v>0</v>
      </c>
      <c r="G172" s="60">
        <v>0</v>
      </c>
      <c r="H172" s="60">
        <v>0</v>
      </c>
      <c r="I172" s="60">
        <v>0</v>
      </c>
      <c r="J172" s="60">
        <v>0</v>
      </c>
      <c r="K172" s="60">
        <v>0</v>
      </c>
      <c r="L172" s="60">
        <v>0</v>
      </c>
      <c r="M172" s="60">
        <v>0</v>
      </c>
      <c r="N172" s="60">
        <v>0</v>
      </c>
      <c r="O172" s="60">
        <v>0</v>
      </c>
      <c r="P172" s="60">
        <v>0</v>
      </c>
      <c r="Q172" s="60">
        <v>0</v>
      </c>
      <c r="R172" s="60">
        <v>0</v>
      </c>
      <c r="S172" s="60">
        <v>0</v>
      </c>
      <c r="T172" s="60">
        <v>0</v>
      </c>
      <c r="U172" s="162"/>
    </row>
    <row r="173" spans="1:21" s="45" customFormat="1" ht="21" customHeight="1">
      <c r="A173" s="132"/>
      <c r="B173" s="133"/>
      <c r="C173" s="73" t="s">
        <v>6</v>
      </c>
      <c r="D173" s="60">
        <f t="shared" si="100"/>
        <v>4023.7</v>
      </c>
      <c r="E173" s="60">
        <v>0</v>
      </c>
      <c r="F173" s="60">
        <v>0</v>
      </c>
      <c r="G173" s="60">
        <v>0</v>
      </c>
      <c r="H173" s="60">
        <v>0</v>
      </c>
      <c r="I173" s="60">
        <v>4023.7</v>
      </c>
      <c r="J173" s="60">
        <v>0</v>
      </c>
      <c r="K173" s="60">
        <v>0</v>
      </c>
      <c r="L173" s="60">
        <v>0</v>
      </c>
      <c r="M173" s="60">
        <v>0</v>
      </c>
      <c r="N173" s="60">
        <v>0</v>
      </c>
      <c r="O173" s="60">
        <v>0</v>
      </c>
      <c r="P173" s="60">
        <v>0</v>
      </c>
      <c r="Q173" s="60">
        <v>0</v>
      </c>
      <c r="R173" s="60">
        <v>0</v>
      </c>
      <c r="S173" s="60">
        <v>0</v>
      </c>
      <c r="T173" s="60">
        <v>0</v>
      </c>
      <c r="U173" s="162"/>
    </row>
    <row r="174" spans="1:21" s="45" customFormat="1" ht="21" customHeight="1">
      <c r="A174" s="132"/>
      <c r="B174" s="133"/>
      <c r="C174" s="73" t="s">
        <v>7</v>
      </c>
      <c r="D174" s="60">
        <f t="shared" si="100"/>
        <v>17383.25</v>
      </c>
      <c r="E174" s="60">
        <v>3495.81</v>
      </c>
      <c r="F174" s="60">
        <v>3392.84</v>
      </c>
      <c r="G174" s="60">
        <v>4132.6000000000004</v>
      </c>
      <c r="H174" s="60">
        <v>5126.1000000000004</v>
      </c>
      <c r="I174" s="60">
        <v>447.1</v>
      </c>
      <c r="J174" s="60">
        <v>0</v>
      </c>
      <c r="K174" s="60">
        <v>788.8</v>
      </c>
      <c r="L174" s="60">
        <v>0</v>
      </c>
      <c r="M174" s="60">
        <v>0</v>
      </c>
      <c r="N174" s="60">
        <v>0</v>
      </c>
      <c r="O174" s="60">
        <v>0</v>
      </c>
      <c r="P174" s="60">
        <v>0</v>
      </c>
      <c r="Q174" s="60">
        <v>0</v>
      </c>
      <c r="R174" s="60">
        <v>0</v>
      </c>
      <c r="S174" s="60">
        <v>0</v>
      </c>
      <c r="T174" s="60">
        <v>0</v>
      </c>
      <c r="U174" s="162"/>
    </row>
    <row r="175" spans="1:21" s="45" customFormat="1" ht="21" customHeight="1">
      <c r="A175" s="132"/>
      <c r="B175" s="133"/>
      <c r="C175" s="73" t="s">
        <v>8</v>
      </c>
      <c r="D175" s="60">
        <f t="shared" si="100"/>
        <v>0</v>
      </c>
      <c r="E175" s="60">
        <v>0</v>
      </c>
      <c r="F175" s="60">
        <v>0</v>
      </c>
      <c r="G175" s="60">
        <v>0</v>
      </c>
      <c r="H175" s="60">
        <v>0</v>
      </c>
      <c r="I175" s="60">
        <v>0</v>
      </c>
      <c r="J175" s="60">
        <v>0</v>
      </c>
      <c r="K175" s="60">
        <v>0</v>
      </c>
      <c r="L175" s="60">
        <v>0</v>
      </c>
      <c r="M175" s="60">
        <v>0</v>
      </c>
      <c r="N175" s="60">
        <v>0</v>
      </c>
      <c r="O175" s="60">
        <v>0</v>
      </c>
      <c r="P175" s="60">
        <v>0</v>
      </c>
      <c r="Q175" s="60">
        <v>0</v>
      </c>
      <c r="R175" s="60">
        <v>0</v>
      </c>
      <c r="S175" s="60">
        <v>0</v>
      </c>
      <c r="T175" s="60">
        <v>0</v>
      </c>
      <c r="U175" s="163"/>
    </row>
    <row r="176" spans="1:21" s="72" customFormat="1" ht="18.75" customHeight="1">
      <c r="A176" s="166" t="s">
        <v>230</v>
      </c>
      <c r="B176" s="129" t="s">
        <v>247</v>
      </c>
      <c r="C176" s="71" t="s">
        <v>4</v>
      </c>
      <c r="D176" s="60">
        <f t="shared" si="100"/>
        <v>39</v>
      </c>
      <c r="E176" s="59">
        <v>0</v>
      </c>
      <c r="F176" s="59">
        <v>0</v>
      </c>
      <c r="G176" s="59">
        <v>0</v>
      </c>
      <c r="H176" s="59">
        <v>0</v>
      </c>
      <c r="I176" s="59">
        <v>0</v>
      </c>
      <c r="J176" s="59">
        <v>0</v>
      </c>
      <c r="K176" s="59">
        <f>K177+K178+K179+K180</f>
        <v>39</v>
      </c>
      <c r="L176" s="59">
        <f t="shared" ref="L176:N176" si="116">L177+L178+L179+L180</f>
        <v>0</v>
      </c>
      <c r="M176" s="59">
        <f t="shared" si="116"/>
        <v>0</v>
      </c>
      <c r="N176" s="59">
        <f t="shared" si="116"/>
        <v>0</v>
      </c>
      <c r="O176" s="59">
        <f t="shared" ref="O176:T176" si="117">O177+O178+O179+O180</f>
        <v>0</v>
      </c>
      <c r="P176" s="59">
        <f t="shared" si="117"/>
        <v>0</v>
      </c>
      <c r="Q176" s="59">
        <f t="shared" si="117"/>
        <v>0</v>
      </c>
      <c r="R176" s="59">
        <f t="shared" si="117"/>
        <v>0</v>
      </c>
      <c r="S176" s="59">
        <f t="shared" si="117"/>
        <v>0</v>
      </c>
      <c r="T176" s="59">
        <f t="shared" si="117"/>
        <v>0</v>
      </c>
      <c r="U176" s="74"/>
    </row>
    <row r="177" spans="1:21" s="72" customFormat="1" ht="32.25" customHeight="1">
      <c r="A177" s="166"/>
      <c r="B177" s="130"/>
      <c r="C177" s="71" t="s">
        <v>5</v>
      </c>
      <c r="D177" s="60">
        <f t="shared" si="100"/>
        <v>0</v>
      </c>
      <c r="E177" s="59">
        <v>0</v>
      </c>
      <c r="F177" s="59">
        <v>0</v>
      </c>
      <c r="G177" s="59">
        <v>0</v>
      </c>
      <c r="H177" s="59">
        <v>0</v>
      </c>
      <c r="I177" s="59">
        <v>0</v>
      </c>
      <c r="J177" s="59">
        <v>0</v>
      </c>
      <c r="K177" s="59">
        <v>0</v>
      </c>
      <c r="L177" s="59">
        <v>0</v>
      </c>
      <c r="M177" s="59">
        <v>0</v>
      </c>
      <c r="N177" s="59">
        <v>0</v>
      </c>
      <c r="O177" s="59">
        <v>0</v>
      </c>
      <c r="P177" s="59">
        <v>0</v>
      </c>
      <c r="Q177" s="59">
        <v>0</v>
      </c>
      <c r="R177" s="59">
        <v>0</v>
      </c>
      <c r="S177" s="59">
        <v>0</v>
      </c>
      <c r="T177" s="59">
        <v>0</v>
      </c>
      <c r="U177" s="74"/>
    </row>
    <row r="178" spans="1:21" s="72" customFormat="1" ht="15" customHeight="1">
      <c r="A178" s="166"/>
      <c r="B178" s="130"/>
      <c r="C178" s="71" t="s">
        <v>6</v>
      </c>
      <c r="D178" s="60">
        <f t="shared" si="100"/>
        <v>0</v>
      </c>
      <c r="E178" s="59">
        <v>0</v>
      </c>
      <c r="F178" s="59">
        <v>0</v>
      </c>
      <c r="G178" s="59">
        <v>0</v>
      </c>
      <c r="H178" s="59">
        <v>0</v>
      </c>
      <c r="I178" s="59">
        <v>0</v>
      </c>
      <c r="J178" s="59">
        <v>0</v>
      </c>
      <c r="K178" s="59">
        <v>0</v>
      </c>
      <c r="L178" s="59">
        <v>0</v>
      </c>
      <c r="M178" s="59">
        <v>0</v>
      </c>
      <c r="N178" s="59">
        <v>0</v>
      </c>
      <c r="O178" s="59">
        <v>0</v>
      </c>
      <c r="P178" s="59">
        <v>0</v>
      </c>
      <c r="Q178" s="59">
        <v>0</v>
      </c>
      <c r="R178" s="59">
        <v>0</v>
      </c>
      <c r="S178" s="59">
        <v>0</v>
      </c>
      <c r="T178" s="59">
        <v>0</v>
      </c>
      <c r="U178" s="74"/>
    </row>
    <row r="179" spans="1:21" s="72" customFormat="1" ht="18" customHeight="1">
      <c r="A179" s="166"/>
      <c r="B179" s="130"/>
      <c r="C179" s="71" t="s">
        <v>7</v>
      </c>
      <c r="D179" s="60">
        <f t="shared" si="100"/>
        <v>39</v>
      </c>
      <c r="E179" s="59">
        <v>0</v>
      </c>
      <c r="F179" s="59">
        <v>0</v>
      </c>
      <c r="G179" s="59">
        <v>0</v>
      </c>
      <c r="H179" s="59">
        <v>0</v>
      </c>
      <c r="I179" s="59">
        <v>0</v>
      </c>
      <c r="J179" s="59">
        <v>0</v>
      </c>
      <c r="K179" s="59">
        <f>K184</f>
        <v>39</v>
      </c>
      <c r="L179" s="59">
        <f t="shared" ref="L179:N179" si="118">L184</f>
        <v>0</v>
      </c>
      <c r="M179" s="59">
        <f t="shared" si="118"/>
        <v>0</v>
      </c>
      <c r="N179" s="59">
        <f t="shared" si="118"/>
        <v>0</v>
      </c>
      <c r="O179" s="59">
        <f t="shared" ref="O179:T179" si="119">O184</f>
        <v>0</v>
      </c>
      <c r="P179" s="59">
        <f t="shared" si="119"/>
        <v>0</v>
      </c>
      <c r="Q179" s="59">
        <f t="shared" si="119"/>
        <v>0</v>
      </c>
      <c r="R179" s="59">
        <f t="shared" si="119"/>
        <v>0</v>
      </c>
      <c r="S179" s="59">
        <f t="shared" si="119"/>
        <v>0</v>
      </c>
      <c r="T179" s="59">
        <f t="shared" si="119"/>
        <v>0</v>
      </c>
      <c r="U179" s="74"/>
    </row>
    <row r="180" spans="1:21" s="72" customFormat="1" ht="18" customHeight="1">
      <c r="A180" s="166"/>
      <c r="B180" s="131"/>
      <c r="C180" s="71" t="s">
        <v>8</v>
      </c>
      <c r="D180" s="60">
        <f t="shared" si="100"/>
        <v>0</v>
      </c>
      <c r="E180" s="59">
        <v>0</v>
      </c>
      <c r="F180" s="59">
        <v>0</v>
      </c>
      <c r="G180" s="59">
        <v>0</v>
      </c>
      <c r="H180" s="59">
        <v>0</v>
      </c>
      <c r="I180" s="59">
        <v>0</v>
      </c>
      <c r="J180" s="59">
        <v>0</v>
      </c>
      <c r="K180" s="59">
        <v>0</v>
      </c>
      <c r="L180" s="59">
        <v>0</v>
      </c>
      <c r="M180" s="59">
        <v>0</v>
      </c>
      <c r="N180" s="59">
        <v>0</v>
      </c>
      <c r="O180" s="59">
        <v>0</v>
      </c>
      <c r="P180" s="59">
        <v>0</v>
      </c>
      <c r="Q180" s="59">
        <v>0</v>
      </c>
      <c r="R180" s="59">
        <v>0</v>
      </c>
      <c r="S180" s="59">
        <v>0</v>
      </c>
      <c r="T180" s="59">
        <v>0</v>
      </c>
      <c r="U180" s="74"/>
    </row>
    <row r="181" spans="1:21" s="45" customFormat="1" ht="21" customHeight="1">
      <c r="A181" s="132" t="s">
        <v>232</v>
      </c>
      <c r="B181" s="133" t="s">
        <v>227</v>
      </c>
      <c r="C181" s="73" t="s">
        <v>4</v>
      </c>
      <c r="D181" s="60">
        <f t="shared" si="100"/>
        <v>39</v>
      </c>
      <c r="E181" s="60">
        <f>L181</f>
        <v>0</v>
      </c>
      <c r="F181" s="60">
        <f>M181</f>
        <v>0</v>
      </c>
      <c r="G181" s="60">
        <f>N181</f>
        <v>0</v>
      </c>
      <c r="H181" s="60">
        <f>O181</f>
        <v>0</v>
      </c>
      <c r="I181" s="60">
        <f t="shared" ref="I181:J185" si="120">U181</f>
        <v>0</v>
      </c>
      <c r="J181" s="60">
        <f t="shared" si="120"/>
        <v>0</v>
      </c>
      <c r="K181" s="60">
        <f>K182+K183+K184+K185</f>
        <v>39</v>
      </c>
      <c r="L181" s="60">
        <f t="shared" ref="L181:N185" si="121">W181</f>
        <v>0</v>
      </c>
      <c r="M181" s="60">
        <f t="shared" si="121"/>
        <v>0</v>
      </c>
      <c r="N181" s="60">
        <f t="shared" si="121"/>
        <v>0</v>
      </c>
      <c r="O181" s="60">
        <f t="shared" ref="O181:O185" si="122">Z181</f>
        <v>0</v>
      </c>
      <c r="P181" s="60">
        <f t="shared" ref="P181:P185" si="123">AA181</f>
        <v>0</v>
      </c>
      <c r="Q181" s="60">
        <f t="shared" ref="Q181:Q185" si="124">AB181</f>
        <v>0</v>
      </c>
      <c r="R181" s="60">
        <f t="shared" ref="R181:R185" si="125">AC181</f>
        <v>0</v>
      </c>
      <c r="S181" s="60">
        <f t="shared" ref="S181:S185" si="126">AD181</f>
        <v>0</v>
      </c>
      <c r="T181" s="60">
        <f t="shared" ref="T181:T185" si="127">AE181</f>
        <v>0</v>
      </c>
      <c r="U181" s="75"/>
    </row>
    <row r="182" spans="1:21" s="45" customFormat="1" ht="38.25" customHeight="1">
      <c r="A182" s="132"/>
      <c r="B182" s="133"/>
      <c r="C182" s="73" t="s">
        <v>5</v>
      </c>
      <c r="D182" s="60">
        <f t="shared" si="100"/>
        <v>0</v>
      </c>
      <c r="E182" s="60">
        <f t="shared" ref="E182:H185" si="128">L182</f>
        <v>0</v>
      </c>
      <c r="F182" s="60">
        <f t="shared" si="128"/>
        <v>0</v>
      </c>
      <c r="G182" s="60">
        <f t="shared" si="128"/>
        <v>0</v>
      </c>
      <c r="H182" s="60">
        <f t="shared" si="128"/>
        <v>0</v>
      </c>
      <c r="I182" s="60">
        <f t="shared" si="120"/>
        <v>0</v>
      </c>
      <c r="J182" s="60">
        <f t="shared" si="120"/>
        <v>0</v>
      </c>
      <c r="K182" s="60">
        <v>0</v>
      </c>
      <c r="L182" s="60">
        <f t="shared" si="121"/>
        <v>0</v>
      </c>
      <c r="M182" s="60">
        <f t="shared" si="121"/>
        <v>0</v>
      </c>
      <c r="N182" s="60">
        <f t="shared" si="121"/>
        <v>0</v>
      </c>
      <c r="O182" s="60">
        <f t="shared" si="122"/>
        <v>0</v>
      </c>
      <c r="P182" s="60">
        <f t="shared" si="123"/>
        <v>0</v>
      </c>
      <c r="Q182" s="60">
        <f t="shared" si="124"/>
        <v>0</v>
      </c>
      <c r="R182" s="60">
        <f t="shared" si="125"/>
        <v>0</v>
      </c>
      <c r="S182" s="60">
        <f t="shared" si="126"/>
        <v>0</v>
      </c>
      <c r="T182" s="60">
        <f t="shared" si="127"/>
        <v>0</v>
      </c>
      <c r="U182" s="75"/>
    </row>
    <row r="183" spans="1:21" s="45" customFormat="1" ht="21" customHeight="1">
      <c r="A183" s="132"/>
      <c r="B183" s="133"/>
      <c r="C183" s="73" t="s">
        <v>6</v>
      </c>
      <c r="D183" s="60">
        <f t="shared" si="100"/>
        <v>0</v>
      </c>
      <c r="E183" s="60">
        <f t="shared" si="128"/>
        <v>0</v>
      </c>
      <c r="F183" s="60">
        <f t="shared" si="128"/>
        <v>0</v>
      </c>
      <c r="G183" s="60">
        <f t="shared" si="128"/>
        <v>0</v>
      </c>
      <c r="H183" s="60">
        <f t="shared" si="128"/>
        <v>0</v>
      </c>
      <c r="I183" s="60">
        <f t="shared" si="120"/>
        <v>0</v>
      </c>
      <c r="J183" s="60">
        <f t="shared" si="120"/>
        <v>0</v>
      </c>
      <c r="K183" s="60">
        <v>0</v>
      </c>
      <c r="L183" s="60">
        <f t="shared" si="121"/>
        <v>0</v>
      </c>
      <c r="M183" s="60">
        <f t="shared" si="121"/>
        <v>0</v>
      </c>
      <c r="N183" s="60">
        <f t="shared" si="121"/>
        <v>0</v>
      </c>
      <c r="O183" s="60">
        <f t="shared" si="122"/>
        <v>0</v>
      </c>
      <c r="P183" s="60">
        <f t="shared" si="123"/>
        <v>0</v>
      </c>
      <c r="Q183" s="60">
        <f t="shared" si="124"/>
        <v>0</v>
      </c>
      <c r="R183" s="60">
        <f t="shared" si="125"/>
        <v>0</v>
      </c>
      <c r="S183" s="60">
        <f t="shared" si="126"/>
        <v>0</v>
      </c>
      <c r="T183" s="60">
        <f t="shared" si="127"/>
        <v>0</v>
      </c>
      <c r="U183" s="75"/>
    </row>
    <row r="184" spans="1:21" s="45" customFormat="1" ht="21" customHeight="1">
      <c r="A184" s="132"/>
      <c r="B184" s="133"/>
      <c r="C184" s="73" t="s">
        <v>7</v>
      </c>
      <c r="D184" s="60">
        <f t="shared" si="100"/>
        <v>39</v>
      </c>
      <c r="E184" s="60">
        <f t="shared" si="128"/>
        <v>0</v>
      </c>
      <c r="F184" s="60">
        <f t="shared" si="128"/>
        <v>0</v>
      </c>
      <c r="G184" s="60">
        <f t="shared" si="128"/>
        <v>0</v>
      </c>
      <c r="H184" s="60">
        <f t="shared" si="128"/>
        <v>0</v>
      </c>
      <c r="I184" s="60">
        <f t="shared" si="120"/>
        <v>0</v>
      </c>
      <c r="J184" s="60">
        <f t="shared" si="120"/>
        <v>0</v>
      </c>
      <c r="K184" s="60">
        <v>39</v>
      </c>
      <c r="L184" s="60">
        <f t="shared" si="121"/>
        <v>0</v>
      </c>
      <c r="M184" s="60">
        <f t="shared" si="121"/>
        <v>0</v>
      </c>
      <c r="N184" s="60">
        <f t="shared" si="121"/>
        <v>0</v>
      </c>
      <c r="O184" s="60">
        <f t="shared" si="122"/>
        <v>0</v>
      </c>
      <c r="P184" s="60">
        <f t="shared" si="123"/>
        <v>0</v>
      </c>
      <c r="Q184" s="60">
        <f t="shared" si="124"/>
        <v>0</v>
      </c>
      <c r="R184" s="60">
        <f t="shared" si="125"/>
        <v>0</v>
      </c>
      <c r="S184" s="60">
        <f t="shared" si="126"/>
        <v>0</v>
      </c>
      <c r="T184" s="60">
        <f t="shared" si="127"/>
        <v>0</v>
      </c>
      <c r="U184" s="75"/>
    </row>
    <row r="185" spans="1:21" s="45" customFormat="1" ht="21" customHeight="1">
      <c r="A185" s="132"/>
      <c r="B185" s="133"/>
      <c r="C185" s="73" t="s">
        <v>8</v>
      </c>
      <c r="D185" s="60">
        <f t="shared" si="100"/>
        <v>0</v>
      </c>
      <c r="E185" s="60">
        <f t="shared" si="128"/>
        <v>0</v>
      </c>
      <c r="F185" s="60">
        <f t="shared" si="128"/>
        <v>0</v>
      </c>
      <c r="G185" s="60">
        <f t="shared" si="128"/>
        <v>0</v>
      </c>
      <c r="H185" s="60">
        <f t="shared" si="128"/>
        <v>0</v>
      </c>
      <c r="I185" s="60">
        <f t="shared" si="120"/>
        <v>0</v>
      </c>
      <c r="J185" s="60">
        <f t="shared" si="120"/>
        <v>0</v>
      </c>
      <c r="K185" s="60">
        <v>0</v>
      </c>
      <c r="L185" s="60">
        <f t="shared" si="121"/>
        <v>0</v>
      </c>
      <c r="M185" s="60">
        <f t="shared" si="121"/>
        <v>0</v>
      </c>
      <c r="N185" s="60">
        <f t="shared" si="121"/>
        <v>0</v>
      </c>
      <c r="O185" s="60">
        <f t="shared" si="122"/>
        <v>0</v>
      </c>
      <c r="P185" s="60">
        <f t="shared" si="123"/>
        <v>0</v>
      </c>
      <c r="Q185" s="60">
        <f t="shared" si="124"/>
        <v>0</v>
      </c>
      <c r="R185" s="60">
        <f t="shared" si="125"/>
        <v>0</v>
      </c>
      <c r="S185" s="60">
        <f t="shared" si="126"/>
        <v>0</v>
      </c>
      <c r="T185" s="60">
        <f t="shared" si="127"/>
        <v>0</v>
      </c>
      <c r="U185" s="75"/>
    </row>
    <row r="186" spans="1:21" s="72" customFormat="1" ht="18.75" customHeight="1">
      <c r="A186" s="166" t="s">
        <v>287</v>
      </c>
      <c r="B186" s="129" t="s">
        <v>288</v>
      </c>
      <c r="C186" s="71" t="s">
        <v>4</v>
      </c>
      <c r="D186" s="60">
        <f t="shared" si="100"/>
        <v>4210.04</v>
      </c>
      <c r="E186" s="59">
        <v>0</v>
      </c>
      <c r="F186" s="59">
        <v>0</v>
      </c>
      <c r="G186" s="59">
        <v>0</v>
      </c>
      <c r="H186" s="59">
        <v>0</v>
      </c>
      <c r="I186" s="59">
        <v>0</v>
      </c>
      <c r="J186" s="59">
        <v>0</v>
      </c>
      <c r="K186" s="59">
        <f>K187+K188+K189+K190</f>
        <v>39</v>
      </c>
      <c r="L186" s="59">
        <f t="shared" ref="L186:N186" si="129">L187+L188+L189+L190</f>
        <v>0</v>
      </c>
      <c r="M186" s="59">
        <f t="shared" si="129"/>
        <v>4171.04</v>
      </c>
      <c r="N186" s="59">
        <f t="shared" si="129"/>
        <v>0</v>
      </c>
      <c r="O186" s="59">
        <f t="shared" ref="O186:T186" si="130">O187+O188+O189+O190</f>
        <v>0</v>
      </c>
      <c r="P186" s="59">
        <f t="shared" si="130"/>
        <v>0</v>
      </c>
      <c r="Q186" s="59">
        <f t="shared" si="130"/>
        <v>0</v>
      </c>
      <c r="R186" s="59">
        <f t="shared" si="130"/>
        <v>0</v>
      </c>
      <c r="S186" s="59">
        <f t="shared" si="130"/>
        <v>0</v>
      </c>
      <c r="T186" s="59">
        <f t="shared" si="130"/>
        <v>0</v>
      </c>
      <c r="U186" s="74"/>
    </row>
    <row r="187" spans="1:21" s="72" customFormat="1" ht="32.25" customHeight="1">
      <c r="A187" s="166"/>
      <c r="B187" s="130"/>
      <c r="C187" s="71" t="s">
        <v>5</v>
      </c>
      <c r="D187" s="60">
        <f t="shared" si="100"/>
        <v>0</v>
      </c>
      <c r="E187" s="59">
        <v>0</v>
      </c>
      <c r="F187" s="59">
        <v>0</v>
      </c>
      <c r="G187" s="59">
        <v>0</v>
      </c>
      <c r="H187" s="59">
        <v>0</v>
      </c>
      <c r="I187" s="59">
        <v>0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>
        <v>0</v>
      </c>
      <c r="R187" s="59">
        <v>0</v>
      </c>
      <c r="S187" s="59">
        <v>0</v>
      </c>
      <c r="T187" s="59">
        <v>0</v>
      </c>
      <c r="U187" s="74"/>
    </row>
    <row r="188" spans="1:21" s="72" customFormat="1" ht="15" customHeight="1">
      <c r="A188" s="166"/>
      <c r="B188" s="130"/>
      <c r="C188" s="71" t="s">
        <v>6</v>
      </c>
      <c r="D188" s="60">
        <f t="shared" si="100"/>
        <v>3962.5</v>
      </c>
      <c r="E188" s="59">
        <v>0</v>
      </c>
      <c r="F188" s="59">
        <v>0</v>
      </c>
      <c r="G188" s="59">
        <v>0</v>
      </c>
      <c r="H188" s="59">
        <v>0</v>
      </c>
      <c r="I188" s="59">
        <v>0</v>
      </c>
      <c r="J188" s="59">
        <v>0</v>
      </c>
      <c r="K188" s="59">
        <v>0</v>
      </c>
      <c r="L188" s="59">
        <v>0</v>
      </c>
      <c r="M188" s="59">
        <f t="shared" ref="L188:N189" si="131">M193</f>
        <v>3962.5</v>
      </c>
      <c r="N188" s="59">
        <v>0</v>
      </c>
      <c r="O188" s="59">
        <v>0</v>
      </c>
      <c r="P188" s="59">
        <v>0</v>
      </c>
      <c r="Q188" s="59">
        <v>0</v>
      </c>
      <c r="R188" s="59">
        <v>0</v>
      </c>
      <c r="S188" s="59">
        <v>0</v>
      </c>
      <c r="T188" s="59">
        <v>0</v>
      </c>
      <c r="U188" s="74"/>
    </row>
    <row r="189" spans="1:21" s="72" customFormat="1" ht="18" customHeight="1">
      <c r="A189" s="166"/>
      <c r="B189" s="130"/>
      <c r="C189" s="71" t="s">
        <v>7</v>
      </c>
      <c r="D189" s="60">
        <f t="shared" si="100"/>
        <v>247.54</v>
      </c>
      <c r="E189" s="59">
        <v>0</v>
      </c>
      <c r="F189" s="59">
        <v>0</v>
      </c>
      <c r="G189" s="59">
        <v>0</v>
      </c>
      <c r="H189" s="59">
        <v>0</v>
      </c>
      <c r="I189" s="59">
        <v>0</v>
      </c>
      <c r="J189" s="59">
        <v>0</v>
      </c>
      <c r="K189" s="59">
        <f>K194</f>
        <v>39</v>
      </c>
      <c r="L189" s="59">
        <f t="shared" si="131"/>
        <v>0</v>
      </c>
      <c r="M189" s="59">
        <f>M194</f>
        <v>208.54</v>
      </c>
      <c r="N189" s="59">
        <f t="shared" si="131"/>
        <v>0</v>
      </c>
      <c r="O189" s="59">
        <f t="shared" ref="O189:T189" si="132">O194</f>
        <v>0</v>
      </c>
      <c r="P189" s="59">
        <f t="shared" si="132"/>
        <v>0</v>
      </c>
      <c r="Q189" s="59">
        <f t="shared" si="132"/>
        <v>0</v>
      </c>
      <c r="R189" s="59">
        <f t="shared" si="132"/>
        <v>0</v>
      </c>
      <c r="S189" s="59">
        <f t="shared" si="132"/>
        <v>0</v>
      </c>
      <c r="T189" s="59">
        <f t="shared" si="132"/>
        <v>0</v>
      </c>
      <c r="U189" s="74"/>
    </row>
    <row r="190" spans="1:21" s="72" customFormat="1" ht="18" customHeight="1">
      <c r="A190" s="166"/>
      <c r="B190" s="131"/>
      <c r="C190" s="71" t="s">
        <v>8</v>
      </c>
      <c r="D190" s="60">
        <f t="shared" si="100"/>
        <v>0</v>
      </c>
      <c r="E190" s="59">
        <v>0</v>
      </c>
      <c r="F190" s="59">
        <v>0</v>
      </c>
      <c r="G190" s="59">
        <v>0</v>
      </c>
      <c r="H190" s="59">
        <v>0</v>
      </c>
      <c r="I190" s="59">
        <v>0</v>
      </c>
      <c r="J190" s="59">
        <v>0</v>
      </c>
      <c r="K190" s="59">
        <v>0</v>
      </c>
      <c r="L190" s="59">
        <v>0</v>
      </c>
      <c r="M190" s="59">
        <v>0</v>
      </c>
      <c r="N190" s="59">
        <v>0</v>
      </c>
      <c r="O190" s="59">
        <v>0</v>
      </c>
      <c r="P190" s="59">
        <v>0</v>
      </c>
      <c r="Q190" s="59">
        <v>0</v>
      </c>
      <c r="R190" s="59">
        <v>0</v>
      </c>
      <c r="S190" s="59">
        <v>0</v>
      </c>
      <c r="T190" s="59">
        <v>0</v>
      </c>
      <c r="U190" s="74"/>
    </row>
    <row r="191" spans="1:21" s="45" customFormat="1" ht="21" customHeight="1">
      <c r="A191" s="132" t="s">
        <v>289</v>
      </c>
      <c r="B191" s="133" t="s">
        <v>290</v>
      </c>
      <c r="C191" s="73" t="s">
        <v>4</v>
      </c>
      <c r="D191" s="60">
        <f t="shared" si="100"/>
        <v>4210.04</v>
      </c>
      <c r="E191" s="60">
        <f>L191</f>
        <v>0</v>
      </c>
      <c r="F191" s="60">
        <v>0</v>
      </c>
      <c r="G191" s="60">
        <f>N191</f>
        <v>0</v>
      </c>
      <c r="H191" s="60">
        <f>O191</f>
        <v>0</v>
      </c>
      <c r="I191" s="60">
        <f t="shared" ref="I191:I195" si="133">U191</f>
        <v>0</v>
      </c>
      <c r="J191" s="60">
        <f t="shared" ref="J191:J195" si="134">V191</f>
        <v>0</v>
      </c>
      <c r="K191" s="60">
        <f>K192+K193+K194+K195</f>
        <v>39</v>
      </c>
      <c r="L191" s="60">
        <f t="shared" ref="L191:L195" si="135">W191</f>
        <v>0</v>
      </c>
      <c r="M191" s="60">
        <f>M192+M193+M194+M195</f>
        <v>4171.04</v>
      </c>
      <c r="N191" s="60">
        <f t="shared" ref="N191:N195" si="136">Y191</f>
        <v>0</v>
      </c>
      <c r="O191" s="60">
        <f t="shared" ref="O191:O195" si="137">Z191</f>
        <v>0</v>
      </c>
      <c r="P191" s="60">
        <f t="shared" ref="P191:P195" si="138">AA191</f>
        <v>0</v>
      </c>
      <c r="Q191" s="60">
        <f t="shared" ref="Q191:Q195" si="139">AB191</f>
        <v>0</v>
      </c>
      <c r="R191" s="60">
        <f t="shared" ref="R191:R195" si="140">AC191</f>
        <v>0</v>
      </c>
      <c r="S191" s="60">
        <f t="shared" ref="S191:S195" si="141">AD191</f>
        <v>0</v>
      </c>
      <c r="T191" s="60">
        <f t="shared" ref="T191:T195" si="142">AE191</f>
        <v>0</v>
      </c>
      <c r="U191" s="75"/>
    </row>
    <row r="192" spans="1:21" s="45" customFormat="1" ht="38.25" customHeight="1">
      <c r="A192" s="132"/>
      <c r="B192" s="133"/>
      <c r="C192" s="73" t="s">
        <v>5</v>
      </c>
      <c r="D192" s="60">
        <f t="shared" si="100"/>
        <v>0</v>
      </c>
      <c r="E192" s="60">
        <f t="shared" ref="E192:E195" si="143">L192</f>
        <v>0</v>
      </c>
      <c r="F192" s="60">
        <f t="shared" ref="F192:F195" si="144">M192</f>
        <v>0</v>
      </c>
      <c r="G192" s="60">
        <f t="shared" ref="G192:G195" si="145">N192</f>
        <v>0</v>
      </c>
      <c r="H192" s="60">
        <f t="shared" ref="H192:H195" si="146">O192</f>
        <v>0</v>
      </c>
      <c r="I192" s="60">
        <f t="shared" si="133"/>
        <v>0</v>
      </c>
      <c r="J192" s="60">
        <f t="shared" si="134"/>
        <v>0</v>
      </c>
      <c r="K192" s="60">
        <v>0</v>
      </c>
      <c r="L192" s="60">
        <f t="shared" si="135"/>
        <v>0</v>
      </c>
      <c r="M192" s="60">
        <f t="shared" ref="M192:M195" si="147">X192</f>
        <v>0</v>
      </c>
      <c r="N192" s="60">
        <f t="shared" si="136"/>
        <v>0</v>
      </c>
      <c r="O192" s="60">
        <f t="shared" si="137"/>
        <v>0</v>
      </c>
      <c r="P192" s="60">
        <f t="shared" si="138"/>
        <v>0</v>
      </c>
      <c r="Q192" s="60">
        <f t="shared" si="139"/>
        <v>0</v>
      </c>
      <c r="R192" s="60">
        <f t="shared" si="140"/>
        <v>0</v>
      </c>
      <c r="S192" s="60">
        <f t="shared" si="141"/>
        <v>0</v>
      </c>
      <c r="T192" s="60">
        <f t="shared" si="142"/>
        <v>0</v>
      </c>
      <c r="U192" s="75"/>
    </row>
    <row r="193" spans="1:21" s="45" customFormat="1" ht="21" customHeight="1">
      <c r="A193" s="132"/>
      <c r="B193" s="133"/>
      <c r="C193" s="73" t="s">
        <v>6</v>
      </c>
      <c r="D193" s="60">
        <f t="shared" si="100"/>
        <v>3962.5</v>
      </c>
      <c r="E193" s="60">
        <f t="shared" si="143"/>
        <v>0</v>
      </c>
      <c r="F193" s="60">
        <v>0</v>
      </c>
      <c r="G193" s="60">
        <f t="shared" si="145"/>
        <v>0</v>
      </c>
      <c r="H193" s="60">
        <f t="shared" si="146"/>
        <v>0</v>
      </c>
      <c r="I193" s="60">
        <f t="shared" si="133"/>
        <v>0</v>
      </c>
      <c r="J193" s="60">
        <f t="shared" si="134"/>
        <v>0</v>
      </c>
      <c r="K193" s="60">
        <v>0</v>
      </c>
      <c r="L193" s="60">
        <f t="shared" si="135"/>
        <v>0</v>
      </c>
      <c r="M193" s="60">
        <v>3962.5</v>
      </c>
      <c r="N193" s="60">
        <f t="shared" si="136"/>
        <v>0</v>
      </c>
      <c r="O193" s="60">
        <f t="shared" si="137"/>
        <v>0</v>
      </c>
      <c r="P193" s="60">
        <f t="shared" si="138"/>
        <v>0</v>
      </c>
      <c r="Q193" s="60">
        <f t="shared" si="139"/>
        <v>0</v>
      </c>
      <c r="R193" s="60">
        <f t="shared" si="140"/>
        <v>0</v>
      </c>
      <c r="S193" s="60">
        <f t="shared" si="141"/>
        <v>0</v>
      </c>
      <c r="T193" s="60">
        <f t="shared" si="142"/>
        <v>0</v>
      </c>
      <c r="U193" s="75"/>
    </row>
    <row r="194" spans="1:21" s="45" customFormat="1" ht="21" customHeight="1">
      <c r="A194" s="132"/>
      <c r="B194" s="133"/>
      <c r="C194" s="73" t="s">
        <v>7</v>
      </c>
      <c r="D194" s="60">
        <f t="shared" si="100"/>
        <v>247.54</v>
      </c>
      <c r="E194" s="60">
        <f t="shared" si="143"/>
        <v>0</v>
      </c>
      <c r="F194" s="60">
        <v>0</v>
      </c>
      <c r="G194" s="60">
        <f t="shared" si="145"/>
        <v>0</v>
      </c>
      <c r="H194" s="60">
        <f t="shared" si="146"/>
        <v>0</v>
      </c>
      <c r="I194" s="60">
        <f t="shared" si="133"/>
        <v>0</v>
      </c>
      <c r="J194" s="60">
        <f t="shared" si="134"/>
        <v>0</v>
      </c>
      <c r="K194" s="60">
        <v>39</v>
      </c>
      <c r="L194" s="60">
        <f t="shared" si="135"/>
        <v>0</v>
      </c>
      <c r="M194" s="60">
        <v>208.54</v>
      </c>
      <c r="N194" s="60">
        <f t="shared" si="136"/>
        <v>0</v>
      </c>
      <c r="O194" s="60">
        <f t="shared" si="137"/>
        <v>0</v>
      </c>
      <c r="P194" s="60">
        <f t="shared" si="138"/>
        <v>0</v>
      </c>
      <c r="Q194" s="60">
        <f t="shared" si="139"/>
        <v>0</v>
      </c>
      <c r="R194" s="60">
        <f t="shared" si="140"/>
        <v>0</v>
      </c>
      <c r="S194" s="60">
        <f t="shared" si="141"/>
        <v>0</v>
      </c>
      <c r="T194" s="60">
        <f t="shared" si="142"/>
        <v>0</v>
      </c>
      <c r="U194" s="75"/>
    </row>
    <row r="195" spans="1:21" s="45" customFormat="1" ht="21" customHeight="1">
      <c r="A195" s="132"/>
      <c r="B195" s="133"/>
      <c r="C195" s="73" t="s">
        <v>8</v>
      </c>
      <c r="D195" s="60">
        <f t="shared" si="100"/>
        <v>0</v>
      </c>
      <c r="E195" s="60">
        <f t="shared" si="143"/>
        <v>0</v>
      </c>
      <c r="F195" s="60">
        <f t="shared" si="144"/>
        <v>0</v>
      </c>
      <c r="G195" s="60">
        <f t="shared" si="145"/>
        <v>0</v>
      </c>
      <c r="H195" s="60">
        <f t="shared" si="146"/>
        <v>0</v>
      </c>
      <c r="I195" s="60">
        <f t="shared" si="133"/>
        <v>0</v>
      </c>
      <c r="J195" s="60">
        <f t="shared" si="134"/>
        <v>0</v>
      </c>
      <c r="K195" s="60">
        <v>0</v>
      </c>
      <c r="L195" s="60">
        <f t="shared" si="135"/>
        <v>0</v>
      </c>
      <c r="M195" s="60">
        <f t="shared" si="147"/>
        <v>0</v>
      </c>
      <c r="N195" s="60">
        <f t="shared" si="136"/>
        <v>0</v>
      </c>
      <c r="O195" s="60">
        <f t="shared" si="137"/>
        <v>0</v>
      </c>
      <c r="P195" s="60">
        <f t="shared" si="138"/>
        <v>0</v>
      </c>
      <c r="Q195" s="60">
        <f t="shared" si="139"/>
        <v>0</v>
      </c>
      <c r="R195" s="60">
        <f t="shared" si="140"/>
        <v>0</v>
      </c>
      <c r="S195" s="60">
        <f t="shared" si="141"/>
        <v>0</v>
      </c>
      <c r="T195" s="60">
        <f t="shared" si="142"/>
        <v>0</v>
      </c>
      <c r="U195" s="75"/>
    </row>
    <row r="196" spans="1:21" s="72" customFormat="1" ht="23.25" customHeight="1">
      <c r="A196" s="134" t="s">
        <v>32</v>
      </c>
      <c r="B196" s="129" t="s">
        <v>33</v>
      </c>
      <c r="C196" s="71" t="s">
        <v>4</v>
      </c>
      <c r="D196" s="60">
        <f t="shared" si="100"/>
        <v>531484.93799999997</v>
      </c>
      <c r="E196" s="59">
        <f>E197+E198+E199+E200</f>
        <v>13962.66</v>
      </c>
      <c r="F196" s="59">
        <f t="shared" ref="F196:I196" si="148">F197+F198+F199+F200</f>
        <v>14395.06</v>
      </c>
      <c r="G196" s="59">
        <f t="shared" si="148"/>
        <v>17190.900000000001</v>
      </c>
      <c r="H196" s="59">
        <f t="shared" si="148"/>
        <v>19927.100000000002</v>
      </c>
      <c r="I196" s="59">
        <f t="shared" si="148"/>
        <v>29528.769999999997</v>
      </c>
      <c r="J196" s="59">
        <f>J197+J198+J199+J200</f>
        <v>33440.017999999996</v>
      </c>
      <c r="K196" s="59">
        <f>K197+K198+K199+K200</f>
        <v>72575.259999999995</v>
      </c>
      <c r="L196" s="59">
        <f t="shared" ref="L196:N196" si="149">L197+L198+L199+L200</f>
        <v>69692.800000000003</v>
      </c>
      <c r="M196" s="59">
        <f t="shared" si="149"/>
        <v>46466.12</v>
      </c>
      <c r="N196" s="59">
        <f t="shared" si="149"/>
        <v>24935</v>
      </c>
      <c r="O196" s="59">
        <f t="shared" ref="O196:T196" si="150">O197+O198+O199+O200</f>
        <v>22600</v>
      </c>
      <c r="P196" s="59">
        <f t="shared" si="150"/>
        <v>33354.25</v>
      </c>
      <c r="Q196" s="59">
        <f t="shared" si="150"/>
        <v>33354.25</v>
      </c>
      <c r="R196" s="59">
        <f t="shared" si="150"/>
        <v>33354.25</v>
      </c>
      <c r="S196" s="59">
        <f t="shared" si="150"/>
        <v>33354.25</v>
      </c>
      <c r="T196" s="59">
        <f t="shared" si="150"/>
        <v>33354.25</v>
      </c>
      <c r="U196" s="174" t="s">
        <v>89</v>
      </c>
    </row>
    <row r="197" spans="1:21" s="72" customFormat="1" ht="30.75" customHeight="1">
      <c r="A197" s="135"/>
      <c r="B197" s="130"/>
      <c r="C197" s="71" t="s">
        <v>5</v>
      </c>
      <c r="D197" s="60">
        <f t="shared" si="100"/>
        <v>10099.9</v>
      </c>
      <c r="E197" s="59">
        <v>0</v>
      </c>
      <c r="F197" s="59">
        <v>99.9</v>
      </c>
      <c r="G197" s="59">
        <v>0</v>
      </c>
      <c r="H197" s="59">
        <v>0</v>
      </c>
      <c r="I197" s="59">
        <v>0</v>
      </c>
      <c r="J197" s="59">
        <v>0</v>
      </c>
      <c r="K197" s="59">
        <f>K202+K292</f>
        <v>0</v>
      </c>
      <c r="L197" s="59">
        <f t="shared" ref="L197:N197" si="151">L202+L292</f>
        <v>10000</v>
      </c>
      <c r="M197" s="59">
        <f t="shared" si="151"/>
        <v>0</v>
      </c>
      <c r="N197" s="59">
        <f t="shared" si="151"/>
        <v>0</v>
      </c>
      <c r="O197" s="59">
        <f t="shared" ref="O197:T197" si="152">O202+O292</f>
        <v>0</v>
      </c>
      <c r="P197" s="59">
        <f t="shared" si="152"/>
        <v>0</v>
      </c>
      <c r="Q197" s="59">
        <f t="shared" si="152"/>
        <v>0</v>
      </c>
      <c r="R197" s="59">
        <f t="shared" si="152"/>
        <v>0</v>
      </c>
      <c r="S197" s="59">
        <f t="shared" si="152"/>
        <v>0</v>
      </c>
      <c r="T197" s="59">
        <f t="shared" si="152"/>
        <v>0</v>
      </c>
      <c r="U197" s="175"/>
    </row>
    <row r="198" spans="1:21" s="72" customFormat="1" ht="21" customHeight="1">
      <c r="A198" s="135"/>
      <c r="B198" s="130"/>
      <c r="C198" s="71" t="s">
        <v>6</v>
      </c>
      <c r="D198" s="60">
        <f t="shared" si="100"/>
        <v>34680.933000000005</v>
      </c>
      <c r="E198" s="59">
        <v>0</v>
      </c>
      <c r="F198" s="59">
        <v>0</v>
      </c>
      <c r="G198" s="59">
        <v>0</v>
      </c>
      <c r="H198" s="59">
        <v>0</v>
      </c>
      <c r="I198" s="59">
        <f>I203</f>
        <v>7813.6</v>
      </c>
      <c r="J198" s="59">
        <f>J203</f>
        <v>11867.333000000001</v>
      </c>
      <c r="K198" s="59">
        <f>K203+K293</f>
        <v>10000</v>
      </c>
      <c r="L198" s="59">
        <f t="shared" ref="L198:N198" si="153">L203+L293</f>
        <v>0</v>
      </c>
      <c r="M198" s="59">
        <f>M203+M293</f>
        <v>5000</v>
      </c>
      <c r="N198" s="59">
        <f t="shared" si="153"/>
        <v>0</v>
      </c>
      <c r="O198" s="59">
        <f t="shared" ref="O198:T198" si="154">O203+O293</f>
        <v>0</v>
      </c>
      <c r="P198" s="59">
        <f t="shared" si="154"/>
        <v>0</v>
      </c>
      <c r="Q198" s="59">
        <f t="shared" si="154"/>
        <v>0</v>
      </c>
      <c r="R198" s="59">
        <f t="shared" si="154"/>
        <v>0</v>
      </c>
      <c r="S198" s="59">
        <f t="shared" si="154"/>
        <v>0</v>
      </c>
      <c r="T198" s="59">
        <f t="shared" si="154"/>
        <v>0</v>
      </c>
      <c r="U198" s="175"/>
    </row>
    <row r="199" spans="1:21" s="72" customFormat="1" ht="24.75" customHeight="1">
      <c r="A199" s="135"/>
      <c r="B199" s="130"/>
      <c r="C199" s="71" t="s">
        <v>7</v>
      </c>
      <c r="D199" s="60">
        <f t="shared" si="100"/>
        <v>485861.30499999999</v>
      </c>
      <c r="E199" s="59">
        <f>E204</f>
        <v>13962.66</v>
      </c>
      <c r="F199" s="59">
        <f t="shared" ref="F199:N199" si="155">F204</f>
        <v>14295.16</v>
      </c>
      <c r="G199" s="59">
        <f t="shared" si="155"/>
        <v>16769.5</v>
      </c>
      <c r="H199" s="59">
        <f t="shared" si="155"/>
        <v>19505.7</v>
      </c>
      <c r="I199" s="59">
        <f>I204</f>
        <v>21715.17</v>
      </c>
      <c r="J199" s="59">
        <f t="shared" si="155"/>
        <v>21572.684999999998</v>
      </c>
      <c r="K199" s="59">
        <f t="shared" si="155"/>
        <v>62575.259999999995</v>
      </c>
      <c r="L199" s="59">
        <f t="shared" si="155"/>
        <v>59692.800000000003</v>
      </c>
      <c r="M199" s="59">
        <f t="shared" si="155"/>
        <v>41466.120000000003</v>
      </c>
      <c r="N199" s="59">
        <f t="shared" si="155"/>
        <v>24935</v>
      </c>
      <c r="O199" s="59">
        <f t="shared" ref="O199:T199" si="156">O204</f>
        <v>22600</v>
      </c>
      <c r="P199" s="59">
        <f t="shared" si="156"/>
        <v>33354.25</v>
      </c>
      <c r="Q199" s="59">
        <f t="shared" si="156"/>
        <v>33354.25</v>
      </c>
      <c r="R199" s="59">
        <f t="shared" si="156"/>
        <v>33354.25</v>
      </c>
      <c r="S199" s="59">
        <f t="shared" si="156"/>
        <v>33354.25</v>
      </c>
      <c r="T199" s="59">
        <f t="shared" si="156"/>
        <v>33354.25</v>
      </c>
      <c r="U199" s="175"/>
    </row>
    <row r="200" spans="1:21" s="72" customFormat="1" ht="21" customHeight="1">
      <c r="A200" s="136"/>
      <c r="B200" s="131"/>
      <c r="C200" s="71" t="s">
        <v>8</v>
      </c>
      <c r="D200" s="60">
        <f t="shared" si="100"/>
        <v>842.8</v>
      </c>
      <c r="E200" s="59">
        <v>0</v>
      </c>
      <c r="F200" s="59">
        <v>0</v>
      </c>
      <c r="G200" s="59">
        <v>421.4</v>
      </c>
      <c r="H200" s="59">
        <v>421.4</v>
      </c>
      <c r="I200" s="59">
        <v>0</v>
      </c>
      <c r="J200" s="59">
        <v>0</v>
      </c>
      <c r="K200" s="59">
        <v>0</v>
      </c>
      <c r="L200" s="59">
        <v>0</v>
      </c>
      <c r="M200" s="59">
        <v>0</v>
      </c>
      <c r="N200" s="59">
        <v>0</v>
      </c>
      <c r="O200" s="59">
        <v>0</v>
      </c>
      <c r="P200" s="59">
        <v>0</v>
      </c>
      <c r="Q200" s="59">
        <v>0</v>
      </c>
      <c r="R200" s="59">
        <v>0</v>
      </c>
      <c r="S200" s="59">
        <v>0</v>
      </c>
      <c r="T200" s="59">
        <v>0</v>
      </c>
      <c r="U200" s="175"/>
    </row>
    <row r="201" spans="1:21" s="72" customFormat="1" ht="21" customHeight="1">
      <c r="A201" s="134" t="s">
        <v>34</v>
      </c>
      <c r="B201" s="129" t="s">
        <v>35</v>
      </c>
      <c r="C201" s="71" t="s">
        <v>4</v>
      </c>
      <c r="D201" s="60">
        <f t="shared" si="100"/>
        <v>506584.83799999999</v>
      </c>
      <c r="E201" s="59">
        <f>E202+E203+E204+E205</f>
        <v>14062.56</v>
      </c>
      <c r="F201" s="59">
        <f t="shared" ref="F201:H201" si="157">F202+F203+F204+F205</f>
        <v>14395.06</v>
      </c>
      <c r="G201" s="59">
        <f t="shared" si="157"/>
        <v>17190.900000000001</v>
      </c>
      <c r="H201" s="59">
        <f t="shared" si="157"/>
        <v>19927.100000000002</v>
      </c>
      <c r="I201" s="59">
        <f>I202+I203+I204+I205</f>
        <v>29528.769999999997</v>
      </c>
      <c r="J201" s="59">
        <f>J202+J203+J204+J205</f>
        <v>33440.017999999996</v>
      </c>
      <c r="K201" s="59">
        <f>K202+K203+K204+K205</f>
        <v>62575.259999999995</v>
      </c>
      <c r="L201" s="59">
        <f t="shared" ref="L201:M201" si="158">L202+L203+L204+L205</f>
        <v>59692.800000000003</v>
      </c>
      <c r="M201" s="59">
        <f t="shared" si="158"/>
        <v>41466.120000000003</v>
      </c>
      <c r="N201" s="59">
        <f>N202+N203+N204+N205</f>
        <v>24935</v>
      </c>
      <c r="O201" s="59">
        <f t="shared" ref="O201:T201" si="159">O202+O203+O204+O205</f>
        <v>22600</v>
      </c>
      <c r="P201" s="59">
        <f t="shared" si="159"/>
        <v>33354.25</v>
      </c>
      <c r="Q201" s="59">
        <f t="shared" si="159"/>
        <v>33354.25</v>
      </c>
      <c r="R201" s="59">
        <f t="shared" si="159"/>
        <v>33354.25</v>
      </c>
      <c r="S201" s="59">
        <f t="shared" si="159"/>
        <v>33354.25</v>
      </c>
      <c r="T201" s="59">
        <f t="shared" si="159"/>
        <v>33354.25</v>
      </c>
      <c r="U201" s="175"/>
    </row>
    <row r="202" spans="1:21" s="72" customFormat="1" ht="35.25" customHeight="1">
      <c r="A202" s="135"/>
      <c r="B202" s="130"/>
      <c r="C202" s="71" t="s">
        <v>5</v>
      </c>
      <c r="D202" s="60">
        <f t="shared" ref="D202:D265" si="160">E202+F202+G202+H202+I202+J202+K202+L202+M202+N202+O202+P202+Q202+R202+S202+T202</f>
        <v>199.8</v>
      </c>
      <c r="E202" s="59">
        <f>E207+E212+E217+E222+E227+E232+E237+E242+E247+E252+E257+E262+E267+E272+E277+E282+E287</f>
        <v>99.9</v>
      </c>
      <c r="F202" s="59">
        <v>99.9</v>
      </c>
      <c r="G202" s="59">
        <f t="shared" ref="G202:N202" si="161">G207+G212+G217+G222+G227+G232+G237+G242+G247+G252+G257+G262+G267+G272+G277+G282+G287</f>
        <v>0</v>
      </c>
      <c r="H202" s="59">
        <f t="shared" si="161"/>
        <v>0</v>
      </c>
      <c r="I202" s="59">
        <f t="shared" si="161"/>
        <v>0</v>
      </c>
      <c r="J202" s="59">
        <f t="shared" si="161"/>
        <v>0</v>
      </c>
      <c r="K202" s="59">
        <f t="shared" si="161"/>
        <v>0</v>
      </c>
      <c r="L202" s="59">
        <f t="shared" si="161"/>
        <v>0</v>
      </c>
      <c r="M202" s="59">
        <f t="shared" si="161"/>
        <v>0</v>
      </c>
      <c r="N202" s="59">
        <f t="shared" si="161"/>
        <v>0</v>
      </c>
      <c r="O202" s="59">
        <f t="shared" ref="O202:T202" si="162">O207+O212+O217+O222+O227+O232+O237+O242+O247+O252+O257+O262+O267+O272+O277+O282+O287</f>
        <v>0</v>
      </c>
      <c r="P202" s="59">
        <f t="shared" si="162"/>
        <v>0</v>
      </c>
      <c r="Q202" s="59">
        <f t="shared" si="162"/>
        <v>0</v>
      </c>
      <c r="R202" s="59">
        <f t="shared" si="162"/>
        <v>0</v>
      </c>
      <c r="S202" s="59">
        <f t="shared" si="162"/>
        <v>0</v>
      </c>
      <c r="T202" s="59">
        <f t="shared" si="162"/>
        <v>0</v>
      </c>
      <c r="U202" s="175"/>
    </row>
    <row r="203" spans="1:21" s="72" customFormat="1" ht="21" customHeight="1">
      <c r="A203" s="135"/>
      <c r="B203" s="130"/>
      <c r="C203" s="71" t="s">
        <v>6</v>
      </c>
      <c r="D203" s="60">
        <f t="shared" si="160"/>
        <v>19680.933000000001</v>
      </c>
      <c r="E203" s="59">
        <f>E208+E213+E218+E223+E228+E233+E238+E243+E248+E253+E258+E263+E268+E273+E278+E283+E288</f>
        <v>0</v>
      </c>
      <c r="F203" s="59">
        <v>0</v>
      </c>
      <c r="G203" s="59">
        <v>0</v>
      </c>
      <c r="H203" s="59">
        <v>0</v>
      </c>
      <c r="I203" s="59">
        <f>I213</f>
        <v>7813.6</v>
      </c>
      <c r="J203" s="59">
        <f>J208+J213+J218+J223+J228+J233+J238+J243+J248+J253+J258+J263+J268+J273+J278+J283+J288</f>
        <v>11867.333000000001</v>
      </c>
      <c r="K203" s="59">
        <f t="shared" ref="K203:N203" si="163">K208+K213+K218+K223+K228+K233+K238+K243+K248+K253+K258+K263+K268+K273+K278+K283+K288</f>
        <v>0</v>
      </c>
      <c r="L203" s="59">
        <f t="shared" si="163"/>
        <v>0</v>
      </c>
      <c r="M203" s="59">
        <f t="shared" si="163"/>
        <v>0</v>
      </c>
      <c r="N203" s="59">
        <f t="shared" si="163"/>
        <v>0</v>
      </c>
      <c r="O203" s="59">
        <f t="shared" ref="O203:T203" si="164">O208+O213+O218+O223+O228+O233+O238+O243+O248+O253+O258+O263+O268+O273+O278+O283+O288</f>
        <v>0</v>
      </c>
      <c r="P203" s="59">
        <f t="shared" si="164"/>
        <v>0</v>
      </c>
      <c r="Q203" s="59">
        <f t="shared" si="164"/>
        <v>0</v>
      </c>
      <c r="R203" s="59">
        <f t="shared" si="164"/>
        <v>0</v>
      </c>
      <c r="S203" s="59">
        <f t="shared" si="164"/>
        <v>0</v>
      </c>
      <c r="T203" s="59">
        <f t="shared" si="164"/>
        <v>0</v>
      </c>
      <c r="U203" s="175"/>
    </row>
    <row r="204" spans="1:21" s="72" customFormat="1" ht="21" customHeight="1">
      <c r="A204" s="135"/>
      <c r="B204" s="130"/>
      <c r="C204" s="71" t="s">
        <v>7</v>
      </c>
      <c r="D204" s="60">
        <f t="shared" si="160"/>
        <v>485861.30499999999</v>
      </c>
      <c r="E204" s="59">
        <f>E209+E214+E219+E224+E229+E234+E239+E244+E249+E254+E259+E264+E269+E274+E279+E284+E289</f>
        <v>13962.66</v>
      </c>
      <c r="F204" s="59">
        <f>F209+F249</f>
        <v>14295.16</v>
      </c>
      <c r="G204" s="59">
        <f t="shared" ref="G204:N204" si="165">G209+G214+G219+G224+G229+G234+G239+G244+G249+G254+G259+G264+G269+G274+G279+G284+G289</f>
        <v>16769.5</v>
      </c>
      <c r="H204" s="59">
        <f t="shared" si="165"/>
        <v>19505.7</v>
      </c>
      <c r="I204" s="59">
        <f t="shared" si="165"/>
        <v>21715.17</v>
      </c>
      <c r="J204" s="59">
        <f t="shared" si="165"/>
        <v>21572.684999999998</v>
      </c>
      <c r="K204" s="59">
        <f t="shared" si="165"/>
        <v>62575.259999999995</v>
      </c>
      <c r="L204" s="59">
        <f t="shared" si="165"/>
        <v>59692.800000000003</v>
      </c>
      <c r="M204" s="59">
        <f t="shared" si="165"/>
        <v>41466.120000000003</v>
      </c>
      <c r="N204" s="59">
        <f t="shared" si="165"/>
        <v>24935</v>
      </c>
      <c r="O204" s="59">
        <f t="shared" ref="O204:T204" si="166">O209+O214+O219+O224+O229+O234+O239+O244+O249+O254+O259+O264+O269+O274+O279+O284+O289</f>
        <v>22600</v>
      </c>
      <c r="P204" s="59">
        <f t="shared" si="166"/>
        <v>33354.25</v>
      </c>
      <c r="Q204" s="59">
        <f t="shared" si="166"/>
        <v>33354.25</v>
      </c>
      <c r="R204" s="59">
        <f t="shared" si="166"/>
        <v>33354.25</v>
      </c>
      <c r="S204" s="59">
        <f t="shared" si="166"/>
        <v>33354.25</v>
      </c>
      <c r="T204" s="59">
        <f t="shared" si="166"/>
        <v>33354.25</v>
      </c>
      <c r="U204" s="175"/>
    </row>
    <row r="205" spans="1:21" s="72" customFormat="1" ht="63" customHeight="1">
      <c r="A205" s="136"/>
      <c r="B205" s="131"/>
      <c r="C205" s="71" t="s">
        <v>36</v>
      </c>
      <c r="D205" s="60">
        <f t="shared" si="160"/>
        <v>842.8</v>
      </c>
      <c r="E205" s="59">
        <v>0</v>
      </c>
      <c r="F205" s="59">
        <v>0</v>
      </c>
      <c r="G205" s="59">
        <v>421.4</v>
      </c>
      <c r="H205" s="59">
        <v>421.4</v>
      </c>
      <c r="I205" s="59">
        <v>0</v>
      </c>
      <c r="J205" s="59">
        <v>0</v>
      </c>
      <c r="K205" s="59">
        <v>0</v>
      </c>
      <c r="L205" s="59">
        <v>0</v>
      </c>
      <c r="M205" s="59">
        <v>0</v>
      </c>
      <c r="N205" s="59">
        <v>0</v>
      </c>
      <c r="O205" s="59">
        <v>0</v>
      </c>
      <c r="P205" s="59">
        <v>0</v>
      </c>
      <c r="Q205" s="59">
        <v>0</v>
      </c>
      <c r="R205" s="59">
        <v>0</v>
      </c>
      <c r="S205" s="59">
        <v>0</v>
      </c>
      <c r="T205" s="59">
        <v>0</v>
      </c>
      <c r="U205" s="175"/>
    </row>
    <row r="206" spans="1:21" s="45" customFormat="1" ht="21" customHeight="1">
      <c r="A206" s="123" t="s">
        <v>73</v>
      </c>
      <c r="B206" s="126" t="s">
        <v>37</v>
      </c>
      <c r="C206" s="73" t="s">
        <v>4</v>
      </c>
      <c r="D206" s="60">
        <f t="shared" si="160"/>
        <v>379554.05499999999</v>
      </c>
      <c r="E206" s="60">
        <f>E207+E208+E209+E210</f>
        <v>13229.79</v>
      </c>
      <c r="F206" s="60">
        <f t="shared" ref="F206:G206" si="167">F207+F208+F209+F210</f>
        <v>12015.34</v>
      </c>
      <c r="G206" s="60">
        <f t="shared" si="167"/>
        <v>14471.4</v>
      </c>
      <c r="H206" s="60">
        <f>H207+H208+H209+H210</f>
        <v>17667.7</v>
      </c>
      <c r="I206" s="60">
        <f t="shared" ref="I206:N206" si="168">I207+I208+I209+I210</f>
        <v>10020.4</v>
      </c>
      <c r="J206" s="60">
        <f t="shared" si="168"/>
        <v>12937.895</v>
      </c>
      <c r="K206" s="60">
        <f t="shared" si="168"/>
        <v>32139.06</v>
      </c>
      <c r="L206" s="60">
        <f t="shared" si="168"/>
        <v>26900.7</v>
      </c>
      <c r="M206" s="60">
        <f t="shared" si="168"/>
        <v>25865.52</v>
      </c>
      <c r="N206" s="60">
        <f t="shared" si="168"/>
        <v>24935</v>
      </c>
      <c r="O206" s="60">
        <f t="shared" ref="O206:T206" si="169">O207+O208+O209+O210</f>
        <v>22600</v>
      </c>
      <c r="P206" s="60">
        <f t="shared" si="169"/>
        <v>33354.25</v>
      </c>
      <c r="Q206" s="60">
        <f t="shared" si="169"/>
        <v>33354.25</v>
      </c>
      <c r="R206" s="60">
        <f t="shared" si="169"/>
        <v>33354.25</v>
      </c>
      <c r="S206" s="60">
        <f t="shared" si="169"/>
        <v>33354.25</v>
      </c>
      <c r="T206" s="60">
        <f t="shared" si="169"/>
        <v>33354.25</v>
      </c>
      <c r="U206" s="175"/>
    </row>
    <row r="207" spans="1:21" s="45" customFormat="1" ht="25.5" customHeight="1">
      <c r="A207" s="124"/>
      <c r="B207" s="127"/>
      <c r="C207" s="73" t="s">
        <v>5</v>
      </c>
      <c r="D207" s="60">
        <f t="shared" si="160"/>
        <v>0</v>
      </c>
      <c r="E207" s="60">
        <v>0</v>
      </c>
      <c r="F207" s="60">
        <v>0</v>
      </c>
      <c r="G207" s="60">
        <v>0</v>
      </c>
      <c r="H207" s="60">
        <v>0</v>
      </c>
      <c r="I207" s="60">
        <v>0</v>
      </c>
      <c r="J207" s="60">
        <v>0</v>
      </c>
      <c r="K207" s="60">
        <v>0</v>
      </c>
      <c r="L207" s="60">
        <v>0</v>
      </c>
      <c r="M207" s="60">
        <v>0</v>
      </c>
      <c r="N207" s="60">
        <v>0</v>
      </c>
      <c r="O207" s="60">
        <v>0</v>
      </c>
      <c r="P207" s="60">
        <v>0</v>
      </c>
      <c r="Q207" s="60">
        <v>0</v>
      </c>
      <c r="R207" s="60">
        <v>0</v>
      </c>
      <c r="S207" s="60">
        <v>0</v>
      </c>
      <c r="T207" s="60">
        <v>0</v>
      </c>
      <c r="U207" s="175"/>
    </row>
    <row r="208" spans="1:21" s="45" customFormat="1" ht="21" customHeight="1">
      <c r="A208" s="124"/>
      <c r="B208" s="127"/>
      <c r="C208" s="73" t="s">
        <v>6</v>
      </c>
      <c r="D208" s="60">
        <f t="shared" si="160"/>
        <v>0</v>
      </c>
      <c r="E208" s="60">
        <v>0</v>
      </c>
      <c r="F208" s="60">
        <v>0</v>
      </c>
      <c r="G208" s="60">
        <v>0</v>
      </c>
      <c r="H208" s="60">
        <v>0</v>
      </c>
      <c r="I208" s="60">
        <v>0</v>
      </c>
      <c r="J208" s="60">
        <v>0</v>
      </c>
      <c r="K208" s="60">
        <v>0</v>
      </c>
      <c r="L208" s="60">
        <v>0</v>
      </c>
      <c r="M208" s="60">
        <v>0</v>
      </c>
      <c r="N208" s="60">
        <v>0</v>
      </c>
      <c r="O208" s="60">
        <v>0</v>
      </c>
      <c r="P208" s="60">
        <v>0</v>
      </c>
      <c r="Q208" s="60">
        <v>0</v>
      </c>
      <c r="R208" s="60">
        <v>0</v>
      </c>
      <c r="S208" s="60">
        <v>0</v>
      </c>
      <c r="T208" s="60">
        <v>0</v>
      </c>
      <c r="U208" s="175"/>
    </row>
    <row r="209" spans="1:22" s="45" customFormat="1" ht="21" customHeight="1">
      <c r="A209" s="124"/>
      <c r="B209" s="127"/>
      <c r="C209" s="73" t="s">
        <v>7</v>
      </c>
      <c r="D209" s="60">
        <f t="shared" si="160"/>
        <v>379554.05499999999</v>
      </c>
      <c r="E209" s="60">
        <v>13229.79</v>
      </c>
      <c r="F209" s="60">
        <v>12015.34</v>
      </c>
      <c r="G209" s="60">
        <v>14471.4</v>
      </c>
      <c r="H209" s="60">
        <v>17667.7</v>
      </c>
      <c r="I209" s="60">
        <v>10020.4</v>
      </c>
      <c r="J209" s="60">
        <v>12937.895</v>
      </c>
      <c r="K209" s="60">
        <v>32139.06</v>
      </c>
      <c r="L209" s="60">
        <v>26900.7</v>
      </c>
      <c r="M209" s="60">
        <v>25865.52</v>
      </c>
      <c r="N209" s="60">
        <v>24935</v>
      </c>
      <c r="O209" s="60">
        <v>22600</v>
      </c>
      <c r="P209" s="60">
        <v>33354.25</v>
      </c>
      <c r="Q209" s="60">
        <v>33354.25</v>
      </c>
      <c r="R209" s="60">
        <v>33354.25</v>
      </c>
      <c r="S209" s="60">
        <v>33354.25</v>
      </c>
      <c r="T209" s="60">
        <v>33354.25</v>
      </c>
      <c r="U209" s="175"/>
      <c r="V209" s="92">
        <v>25557.3</v>
      </c>
    </row>
    <row r="210" spans="1:22" s="45" customFormat="1" ht="21" customHeight="1">
      <c r="A210" s="125"/>
      <c r="B210" s="128"/>
      <c r="C210" s="73" t="s">
        <v>8</v>
      </c>
      <c r="D210" s="60">
        <f t="shared" si="160"/>
        <v>0</v>
      </c>
      <c r="E210" s="60">
        <v>0</v>
      </c>
      <c r="F210" s="60">
        <v>0</v>
      </c>
      <c r="G210" s="60">
        <v>0</v>
      </c>
      <c r="H210" s="60">
        <v>0</v>
      </c>
      <c r="I210" s="60">
        <v>0</v>
      </c>
      <c r="J210" s="60">
        <v>0</v>
      </c>
      <c r="K210" s="60">
        <v>0</v>
      </c>
      <c r="L210" s="60">
        <v>0</v>
      </c>
      <c r="M210" s="60">
        <v>0</v>
      </c>
      <c r="N210" s="60">
        <v>0</v>
      </c>
      <c r="O210" s="60">
        <v>0</v>
      </c>
      <c r="P210" s="60">
        <v>0</v>
      </c>
      <c r="Q210" s="60">
        <v>0</v>
      </c>
      <c r="R210" s="60">
        <v>0</v>
      </c>
      <c r="S210" s="60">
        <v>0</v>
      </c>
      <c r="T210" s="60">
        <v>0</v>
      </c>
      <c r="U210" s="175"/>
    </row>
    <row r="211" spans="1:22" s="45" customFormat="1" ht="21" customHeight="1">
      <c r="A211" s="123" t="s">
        <v>74</v>
      </c>
      <c r="B211" s="126" t="s">
        <v>127</v>
      </c>
      <c r="C211" s="73" t="s">
        <v>4</v>
      </c>
      <c r="D211" s="60">
        <f t="shared" si="160"/>
        <v>20716.728999999999</v>
      </c>
      <c r="E211" s="60">
        <v>0</v>
      </c>
      <c r="F211" s="60">
        <v>0</v>
      </c>
      <c r="G211" s="60">
        <v>0</v>
      </c>
      <c r="H211" s="60">
        <v>0</v>
      </c>
      <c r="I211" s="60">
        <f>I212+I213+I214+I215</f>
        <v>8224.8000000000011</v>
      </c>
      <c r="J211" s="60">
        <f>J212+J213+J214+J215</f>
        <v>12491.929</v>
      </c>
      <c r="K211" s="60">
        <f>K214+K213</f>
        <v>0</v>
      </c>
      <c r="L211" s="60">
        <v>0</v>
      </c>
      <c r="M211" s="60">
        <f t="shared" ref="M211:N211" si="170">M214</f>
        <v>0</v>
      </c>
      <c r="N211" s="60">
        <f t="shared" si="170"/>
        <v>0</v>
      </c>
      <c r="O211" s="60">
        <f t="shared" ref="O211:T211" si="171">O214</f>
        <v>0</v>
      </c>
      <c r="P211" s="60">
        <f t="shared" si="171"/>
        <v>0</v>
      </c>
      <c r="Q211" s="60">
        <f t="shared" si="171"/>
        <v>0</v>
      </c>
      <c r="R211" s="60">
        <f t="shared" si="171"/>
        <v>0</v>
      </c>
      <c r="S211" s="60">
        <f t="shared" si="171"/>
        <v>0</v>
      </c>
      <c r="T211" s="60">
        <f t="shared" si="171"/>
        <v>0</v>
      </c>
      <c r="U211" s="175"/>
    </row>
    <row r="212" spans="1:22" s="45" customFormat="1" ht="33.75" customHeight="1">
      <c r="A212" s="124"/>
      <c r="B212" s="127"/>
      <c r="C212" s="73" t="s">
        <v>5</v>
      </c>
      <c r="D212" s="60">
        <f t="shared" si="160"/>
        <v>0</v>
      </c>
      <c r="E212" s="60">
        <v>0</v>
      </c>
      <c r="F212" s="60">
        <v>0</v>
      </c>
      <c r="G212" s="60">
        <v>0</v>
      </c>
      <c r="H212" s="60">
        <v>0</v>
      </c>
      <c r="I212" s="60">
        <v>0</v>
      </c>
      <c r="J212" s="60">
        <v>0</v>
      </c>
      <c r="K212" s="60">
        <v>0</v>
      </c>
      <c r="L212" s="60">
        <v>0</v>
      </c>
      <c r="M212" s="60">
        <v>0</v>
      </c>
      <c r="N212" s="60">
        <v>0</v>
      </c>
      <c r="O212" s="60">
        <v>0</v>
      </c>
      <c r="P212" s="60">
        <v>0</v>
      </c>
      <c r="Q212" s="60">
        <v>0</v>
      </c>
      <c r="R212" s="60">
        <v>0</v>
      </c>
      <c r="S212" s="60">
        <v>0</v>
      </c>
      <c r="T212" s="60">
        <v>0</v>
      </c>
      <c r="U212" s="175"/>
    </row>
    <row r="213" spans="1:22" s="45" customFormat="1" ht="21" customHeight="1">
      <c r="A213" s="124"/>
      <c r="B213" s="127"/>
      <c r="C213" s="73" t="s">
        <v>6</v>
      </c>
      <c r="D213" s="60">
        <f t="shared" si="160"/>
        <v>19680.933000000001</v>
      </c>
      <c r="E213" s="60">
        <v>0</v>
      </c>
      <c r="F213" s="60">
        <v>0</v>
      </c>
      <c r="G213" s="60">
        <v>0</v>
      </c>
      <c r="H213" s="60">
        <v>0</v>
      </c>
      <c r="I213" s="60">
        <v>7813.6</v>
      </c>
      <c r="J213" s="60">
        <v>11867.333000000001</v>
      </c>
      <c r="K213" s="60">
        <v>0</v>
      </c>
      <c r="L213" s="60">
        <v>0</v>
      </c>
      <c r="M213" s="60">
        <v>0</v>
      </c>
      <c r="N213" s="60">
        <v>0</v>
      </c>
      <c r="O213" s="60">
        <v>0</v>
      </c>
      <c r="P213" s="60">
        <v>0</v>
      </c>
      <c r="Q213" s="60">
        <v>0</v>
      </c>
      <c r="R213" s="60">
        <v>0</v>
      </c>
      <c r="S213" s="60">
        <v>0</v>
      </c>
      <c r="T213" s="60">
        <v>0</v>
      </c>
      <c r="U213" s="175"/>
    </row>
    <row r="214" spans="1:22" s="45" customFormat="1" ht="21" customHeight="1">
      <c r="A214" s="124"/>
      <c r="B214" s="127"/>
      <c r="C214" s="73" t="s">
        <v>7</v>
      </c>
      <c r="D214" s="60">
        <f t="shared" si="160"/>
        <v>1035.796</v>
      </c>
      <c r="E214" s="60">
        <v>0</v>
      </c>
      <c r="F214" s="60">
        <v>0</v>
      </c>
      <c r="G214" s="60">
        <v>0</v>
      </c>
      <c r="H214" s="60">
        <v>0</v>
      </c>
      <c r="I214" s="60">
        <v>411.2</v>
      </c>
      <c r="J214" s="60">
        <v>624.596</v>
      </c>
      <c r="K214" s="60">
        <v>0</v>
      </c>
      <c r="L214" s="60">
        <v>0</v>
      </c>
      <c r="M214" s="60">
        <v>0</v>
      </c>
      <c r="N214" s="60">
        <v>0</v>
      </c>
      <c r="O214" s="60">
        <v>0</v>
      </c>
      <c r="P214" s="60">
        <v>0</v>
      </c>
      <c r="Q214" s="60">
        <v>0</v>
      </c>
      <c r="R214" s="60">
        <v>0</v>
      </c>
      <c r="S214" s="60">
        <v>0</v>
      </c>
      <c r="T214" s="60">
        <v>0</v>
      </c>
      <c r="U214" s="175"/>
    </row>
    <row r="215" spans="1:22" s="45" customFormat="1" ht="21" customHeight="1">
      <c r="A215" s="125"/>
      <c r="B215" s="128"/>
      <c r="C215" s="73" t="s">
        <v>8</v>
      </c>
      <c r="D215" s="60">
        <f t="shared" si="160"/>
        <v>0</v>
      </c>
      <c r="E215" s="60">
        <v>0</v>
      </c>
      <c r="F215" s="60">
        <v>0</v>
      </c>
      <c r="G215" s="60">
        <v>0</v>
      </c>
      <c r="H215" s="60">
        <v>0</v>
      </c>
      <c r="I215" s="60">
        <v>0</v>
      </c>
      <c r="J215" s="60">
        <v>0</v>
      </c>
      <c r="K215" s="60">
        <v>0</v>
      </c>
      <c r="L215" s="60">
        <v>0</v>
      </c>
      <c r="M215" s="60">
        <v>0</v>
      </c>
      <c r="N215" s="60">
        <v>0</v>
      </c>
      <c r="O215" s="60">
        <v>0</v>
      </c>
      <c r="P215" s="60">
        <v>0</v>
      </c>
      <c r="Q215" s="60">
        <v>0</v>
      </c>
      <c r="R215" s="60">
        <v>0</v>
      </c>
      <c r="S215" s="60">
        <v>0</v>
      </c>
      <c r="T215" s="60">
        <v>0</v>
      </c>
      <c r="U215" s="175"/>
    </row>
    <row r="216" spans="1:22" s="45" customFormat="1" ht="21" customHeight="1">
      <c r="A216" s="123" t="s">
        <v>75</v>
      </c>
      <c r="B216" s="168" t="s">
        <v>133</v>
      </c>
      <c r="C216" s="73" t="s">
        <v>4</v>
      </c>
      <c r="D216" s="60">
        <f t="shared" si="160"/>
        <v>249.99</v>
      </c>
      <c r="E216" s="60">
        <v>0</v>
      </c>
      <c r="F216" s="60">
        <v>0</v>
      </c>
      <c r="G216" s="60">
        <v>0</v>
      </c>
      <c r="H216" s="60">
        <v>0</v>
      </c>
      <c r="I216" s="6">
        <v>0</v>
      </c>
      <c r="J216" s="6">
        <v>0</v>
      </c>
      <c r="K216" s="6">
        <f>K217+K218+K219</f>
        <v>249.99</v>
      </c>
      <c r="L216" s="6">
        <v>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175"/>
    </row>
    <row r="217" spans="1:22" s="45" customFormat="1" ht="39" customHeight="1">
      <c r="A217" s="124"/>
      <c r="B217" s="127"/>
      <c r="C217" s="73" t="s">
        <v>5</v>
      </c>
      <c r="D217" s="60">
        <f t="shared" si="160"/>
        <v>0</v>
      </c>
      <c r="E217" s="60">
        <v>0</v>
      </c>
      <c r="F217" s="60">
        <v>0</v>
      </c>
      <c r="G217" s="60">
        <v>0</v>
      </c>
      <c r="H217" s="60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175"/>
    </row>
    <row r="218" spans="1:22" s="45" customFormat="1" ht="21" customHeight="1">
      <c r="A218" s="124"/>
      <c r="B218" s="127"/>
      <c r="C218" s="73" t="s">
        <v>6</v>
      </c>
      <c r="D218" s="60">
        <f t="shared" si="160"/>
        <v>0</v>
      </c>
      <c r="E218" s="60">
        <v>0</v>
      </c>
      <c r="F218" s="60">
        <v>0</v>
      </c>
      <c r="G218" s="60">
        <v>0</v>
      </c>
      <c r="H218" s="60">
        <v>0</v>
      </c>
      <c r="I218" s="61">
        <v>0</v>
      </c>
      <c r="J218" s="61">
        <v>0</v>
      </c>
      <c r="K218" s="61">
        <v>0</v>
      </c>
      <c r="L218" s="61">
        <v>0</v>
      </c>
      <c r="M218" s="61">
        <v>0</v>
      </c>
      <c r="N218" s="61">
        <v>0</v>
      </c>
      <c r="O218" s="61">
        <v>0</v>
      </c>
      <c r="P218" s="61">
        <v>0</v>
      </c>
      <c r="Q218" s="61">
        <v>0</v>
      </c>
      <c r="R218" s="61">
        <v>0</v>
      </c>
      <c r="S218" s="61">
        <v>0</v>
      </c>
      <c r="T218" s="61">
        <v>0</v>
      </c>
      <c r="U218" s="175"/>
    </row>
    <row r="219" spans="1:22" s="45" customFormat="1" ht="21" customHeight="1">
      <c r="A219" s="124"/>
      <c r="B219" s="127"/>
      <c r="C219" s="73" t="s">
        <v>20</v>
      </c>
      <c r="D219" s="60">
        <f t="shared" si="160"/>
        <v>249.99</v>
      </c>
      <c r="E219" s="60">
        <v>0</v>
      </c>
      <c r="F219" s="60">
        <v>0</v>
      </c>
      <c r="G219" s="60">
        <v>0</v>
      </c>
      <c r="H219" s="60">
        <v>0</v>
      </c>
      <c r="I219" s="61">
        <v>0</v>
      </c>
      <c r="J219" s="61">
        <v>0</v>
      </c>
      <c r="K219" s="61">
        <v>249.99</v>
      </c>
      <c r="L219" s="61">
        <v>0</v>
      </c>
      <c r="M219" s="61">
        <v>0</v>
      </c>
      <c r="N219" s="61">
        <v>0</v>
      </c>
      <c r="O219" s="61">
        <v>0</v>
      </c>
      <c r="P219" s="61">
        <v>0</v>
      </c>
      <c r="Q219" s="61">
        <v>0</v>
      </c>
      <c r="R219" s="61">
        <v>0</v>
      </c>
      <c r="S219" s="61">
        <v>0</v>
      </c>
      <c r="T219" s="61">
        <v>0</v>
      </c>
      <c r="U219" s="175"/>
    </row>
    <row r="220" spans="1:22" s="45" customFormat="1" ht="21" customHeight="1">
      <c r="A220" s="125"/>
      <c r="B220" s="128"/>
      <c r="C220" s="73" t="s">
        <v>22</v>
      </c>
      <c r="D220" s="60">
        <f t="shared" si="160"/>
        <v>0</v>
      </c>
      <c r="E220" s="60">
        <v>0</v>
      </c>
      <c r="F220" s="60">
        <v>0</v>
      </c>
      <c r="G220" s="60">
        <v>0</v>
      </c>
      <c r="H220" s="60">
        <v>0</v>
      </c>
      <c r="I220" s="60">
        <v>0</v>
      </c>
      <c r="J220" s="60">
        <v>0</v>
      </c>
      <c r="K220" s="60">
        <v>0</v>
      </c>
      <c r="L220" s="60">
        <v>0</v>
      </c>
      <c r="M220" s="60">
        <v>0</v>
      </c>
      <c r="N220" s="60">
        <v>0</v>
      </c>
      <c r="O220" s="60">
        <v>0</v>
      </c>
      <c r="P220" s="60">
        <v>0</v>
      </c>
      <c r="Q220" s="60">
        <v>0</v>
      </c>
      <c r="R220" s="60">
        <v>0</v>
      </c>
      <c r="S220" s="60">
        <v>0</v>
      </c>
      <c r="T220" s="60">
        <v>0</v>
      </c>
      <c r="U220" s="175"/>
    </row>
    <row r="221" spans="1:22" s="45" customFormat="1" ht="21" customHeight="1">
      <c r="A221" s="123" t="s">
        <v>76</v>
      </c>
      <c r="B221" s="126" t="s">
        <v>215</v>
      </c>
      <c r="C221" s="73" t="s">
        <v>4</v>
      </c>
      <c r="D221" s="60">
        <f t="shared" si="160"/>
        <v>766.12</v>
      </c>
      <c r="E221" s="60">
        <v>0</v>
      </c>
      <c r="F221" s="60">
        <v>0</v>
      </c>
      <c r="G221" s="60">
        <v>0</v>
      </c>
      <c r="H221" s="60">
        <v>0</v>
      </c>
      <c r="I221" s="60">
        <v>0</v>
      </c>
      <c r="J221" s="60">
        <v>0</v>
      </c>
      <c r="K221" s="60">
        <f>K222+K223+K224+K225</f>
        <v>766.12</v>
      </c>
      <c r="L221" s="60">
        <f>L222+L223+L224+L225</f>
        <v>0</v>
      </c>
      <c r="M221" s="60">
        <v>0</v>
      </c>
      <c r="N221" s="60">
        <v>0</v>
      </c>
      <c r="O221" s="60">
        <v>0</v>
      </c>
      <c r="P221" s="60">
        <v>0</v>
      </c>
      <c r="Q221" s="60">
        <v>0</v>
      </c>
      <c r="R221" s="60">
        <v>0</v>
      </c>
      <c r="S221" s="60">
        <v>0</v>
      </c>
      <c r="T221" s="60">
        <v>0</v>
      </c>
      <c r="U221" s="175"/>
    </row>
    <row r="222" spans="1:22" s="45" customFormat="1" ht="36" customHeight="1">
      <c r="A222" s="124"/>
      <c r="B222" s="127"/>
      <c r="C222" s="73" t="s">
        <v>5</v>
      </c>
      <c r="D222" s="60">
        <f t="shared" si="160"/>
        <v>0</v>
      </c>
      <c r="E222" s="60">
        <v>0</v>
      </c>
      <c r="F222" s="60">
        <v>0</v>
      </c>
      <c r="G222" s="60">
        <v>0</v>
      </c>
      <c r="H222" s="60">
        <v>0</v>
      </c>
      <c r="I222" s="60">
        <v>0</v>
      </c>
      <c r="J222" s="60">
        <v>0</v>
      </c>
      <c r="K222" s="60">
        <v>0</v>
      </c>
      <c r="L222" s="60">
        <v>0</v>
      </c>
      <c r="M222" s="60">
        <v>0</v>
      </c>
      <c r="N222" s="60">
        <v>0</v>
      </c>
      <c r="O222" s="60">
        <v>0</v>
      </c>
      <c r="P222" s="60">
        <v>0</v>
      </c>
      <c r="Q222" s="60">
        <v>0</v>
      </c>
      <c r="R222" s="60">
        <v>0</v>
      </c>
      <c r="S222" s="60">
        <v>0</v>
      </c>
      <c r="T222" s="60">
        <v>0</v>
      </c>
      <c r="U222" s="175"/>
    </row>
    <row r="223" spans="1:22" s="45" customFormat="1" ht="21" customHeight="1">
      <c r="A223" s="124"/>
      <c r="B223" s="127"/>
      <c r="C223" s="73" t="s">
        <v>6</v>
      </c>
      <c r="D223" s="60">
        <f t="shared" si="160"/>
        <v>0</v>
      </c>
      <c r="E223" s="60">
        <v>0</v>
      </c>
      <c r="F223" s="60">
        <v>0</v>
      </c>
      <c r="G223" s="60">
        <v>0</v>
      </c>
      <c r="H223" s="60">
        <v>0</v>
      </c>
      <c r="I223" s="60">
        <v>0</v>
      </c>
      <c r="J223" s="60">
        <v>0</v>
      </c>
      <c r="K223" s="60">
        <v>0</v>
      </c>
      <c r="L223" s="60">
        <v>0</v>
      </c>
      <c r="M223" s="60">
        <v>0</v>
      </c>
      <c r="N223" s="60">
        <v>0</v>
      </c>
      <c r="O223" s="60">
        <v>0</v>
      </c>
      <c r="P223" s="60">
        <v>0</v>
      </c>
      <c r="Q223" s="60">
        <v>0</v>
      </c>
      <c r="R223" s="60">
        <v>0</v>
      </c>
      <c r="S223" s="60">
        <v>0</v>
      </c>
      <c r="T223" s="60">
        <v>0</v>
      </c>
      <c r="U223" s="175"/>
    </row>
    <row r="224" spans="1:22" s="45" customFormat="1" ht="21" customHeight="1">
      <c r="A224" s="124"/>
      <c r="B224" s="127"/>
      <c r="C224" s="73" t="s">
        <v>20</v>
      </c>
      <c r="D224" s="60">
        <f t="shared" si="160"/>
        <v>766.12</v>
      </c>
      <c r="E224" s="60">
        <v>0</v>
      </c>
      <c r="F224" s="60">
        <v>0</v>
      </c>
      <c r="G224" s="60">
        <v>0</v>
      </c>
      <c r="H224" s="60">
        <v>0</v>
      </c>
      <c r="I224" s="60">
        <v>0</v>
      </c>
      <c r="J224" s="60">
        <v>0</v>
      </c>
      <c r="K224" s="60">
        <v>766.12</v>
      </c>
      <c r="L224" s="60">
        <v>0</v>
      </c>
      <c r="M224" s="60">
        <v>0</v>
      </c>
      <c r="N224" s="60">
        <v>0</v>
      </c>
      <c r="O224" s="60">
        <v>0</v>
      </c>
      <c r="P224" s="60">
        <v>0</v>
      </c>
      <c r="Q224" s="60">
        <v>0</v>
      </c>
      <c r="R224" s="60">
        <v>0</v>
      </c>
      <c r="S224" s="60">
        <v>0</v>
      </c>
      <c r="T224" s="60">
        <v>0</v>
      </c>
      <c r="U224" s="175"/>
    </row>
    <row r="225" spans="1:21" s="45" customFormat="1" ht="21" customHeight="1">
      <c r="A225" s="125"/>
      <c r="B225" s="128"/>
      <c r="C225" s="73" t="s">
        <v>22</v>
      </c>
      <c r="D225" s="60">
        <f t="shared" si="160"/>
        <v>0</v>
      </c>
      <c r="E225" s="60">
        <v>0</v>
      </c>
      <c r="F225" s="60">
        <v>0</v>
      </c>
      <c r="G225" s="60">
        <v>0</v>
      </c>
      <c r="H225" s="60">
        <v>0</v>
      </c>
      <c r="I225" s="60">
        <v>0</v>
      </c>
      <c r="J225" s="60">
        <v>0</v>
      </c>
      <c r="K225" s="60">
        <v>0</v>
      </c>
      <c r="L225" s="60">
        <v>0</v>
      </c>
      <c r="M225" s="60">
        <v>0</v>
      </c>
      <c r="N225" s="60">
        <v>0</v>
      </c>
      <c r="O225" s="60">
        <v>0</v>
      </c>
      <c r="P225" s="60">
        <v>0</v>
      </c>
      <c r="Q225" s="60">
        <v>0</v>
      </c>
      <c r="R225" s="60">
        <v>0</v>
      </c>
      <c r="S225" s="60">
        <v>0</v>
      </c>
      <c r="T225" s="60">
        <v>0</v>
      </c>
      <c r="U225" s="175"/>
    </row>
    <row r="226" spans="1:21" s="45" customFormat="1" ht="21" customHeight="1">
      <c r="A226" s="123" t="s">
        <v>77</v>
      </c>
      <c r="B226" s="126" t="s">
        <v>38</v>
      </c>
      <c r="C226" s="73" t="s">
        <v>4</v>
      </c>
      <c r="D226" s="60">
        <f t="shared" si="160"/>
        <v>30</v>
      </c>
      <c r="E226" s="60">
        <v>30</v>
      </c>
      <c r="F226" s="60">
        <v>0</v>
      </c>
      <c r="G226" s="60">
        <v>0</v>
      </c>
      <c r="H226" s="60">
        <v>0</v>
      </c>
      <c r="I226" s="60">
        <v>0</v>
      </c>
      <c r="J226" s="60">
        <v>0</v>
      </c>
      <c r="K226" s="60">
        <v>0</v>
      </c>
      <c r="L226" s="60">
        <v>0</v>
      </c>
      <c r="M226" s="60">
        <v>0</v>
      </c>
      <c r="N226" s="60">
        <v>0</v>
      </c>
      <c r="O226" s="60">
        <v>0</v>
      </c>
      <c r="P226" s="60">
        <v>0</v>
      </c>
      <c r="Q226" s="60">
        <v>0</v>
      </c>
      <c r="R226" s="60">
        <v>0</v>
      </c>
      <c r="S226" s="60">
        <v>0</v>
      </c>
      <c r="T226" s="60">
        <v>0</v>
      </c>
      <c r="U226" s="175"/>
    </row>
    <row r="227" spans="1:21" s="45" customFormat="1" ht="38.25" customHeight="1">
      <c r="A227" s="124"/>
      <c r="B227" s="127"/>
      <c r="C227" s="73" t="s">
        <v>5</v>
      </c>
      <c r="D227" s="60">
        <f t="shared" si="160"/>
        <v>0</v>
      </c>
      <c r="E227" s="60">
        <v>0</v>
      </c>
      <c r="F227" s="60">
        <v>0</v>
      </c>
      <c r="G227" s="60">
        <v>0</v>
      </c>
      <c r="H227" s="60">
        <v>0</v>
      </c>
      <c r="I227" s="60">
        <v>0</v>
      </c>
      <c r="J227" s="60">
        <v>0</v>
      </c>
      <c r="K227" s="60">
        <v>0</v>
      </c>
      <c r="L227" s="60">
        <v>0</v>
      </c>
      <c r="M227" s="60">
        <v>0</v>
      </c>
      <c r="N227" s="60">
        <v>0</v>
      </c>
      <c r="O227" s="60">
        <v>0</v>
      </c>
      <c r="P227" s="60">
        <v>0</v>
      </c>
      <c r="Q227" s="60">
        <v>0</v>
      </c>
      <c r="R227" s="60">
        <v>0</v>
      </c>
      <c r="S227" s="60">
        <v>0</v>
      </c>
      <c r="T227" s="60">
        <v>0</v>
      </c>
      <c r="U227" s="175"/>
    </row>
    <row r="228" spans="1:21" s="45" customFormat="1" ht="21" customHeight="1">
      <c r="A228" s="124"/>
      <c r="B228" s="127"/>
      <c r="C228" s="73" t="s">
        <v>6</v>
      </c>
      <c r="D228" s="60">
        <f t="shared" si="160"/>
        <v>0</v>
      </c>
      <c r="E228" s="60">
        <v>0</v>
      </c>
      <c r="F228" s="60">
        <v>0</v>
      </c>
      <c r="G228" s="60">
        <v>0</v>
      </c>
      <c r="H228" s="60">
        <v>0</v>
      </c>
      <c r="I228" s="60">
        <v>0</v>
      </c>
      <c r="J228" s="60">
        <v>0</v>
      </c>
      <c r="K228" s="60">
        <v>0</v>
      </c>
      <c r="L228" s="60">
        <v>0</v>
      </c>
      <c r="M228" s="60">
        <v>0</v>
      </c>
      <c r="N228" s="60">
        <v>0</v>
      </c>
      <c r="O228" s="60">
        <v>0</v>
      </c>
      <c r="P228" s="60">
        <v>0</v>
      </c>
      <c r="Q228" s="60">
        <v>0</v>
      </c>
      <c r="R228" s="60">
        <v>0</v>
      </c>
      <c r="S228" s="60">
        <v>0</v>
      </c>
      <c r="T228" s="60">
        <v>0</v>
      </c>
      <c r="U228" s="175"/>
    </row>
    <row r="229" spans="1:21" s="45" customFormat="1" ht="21" customHeight="1">
      <c r="A229" s="124"/>
      <c r="B229" s="127"/>
      <c r="C229" s="73" t="s">
        <v>7</v>
      </c>
      <c r="D229" s="60">
        <f t="shared" si="160"/>
        <v>30</v>
      </c>
      <c r="E229" s="60">
        <v>30</v>
      </c>
      <c r="F229" s="60">
        <v>0</v>
      </c>
      <c r="G229" s="60">
        <v>0</v>
      </c>
      <c r="H229" s="60">
        <v>0</v>
      </c>
      <c r="I229" s="60">
        <v>0</v>
      </c>
      <c r="J229" s="60">
        <v>0</v>
      </c>
      <c r="K229" s="60">
        <v>0</v>
      </c>
      <c r="L229" s="60">
        <v>0</v>
      </c>
      <c r="M229" s="60">
        <v>0</v>
      </c>
      <c r="N229" s="60">
        <v>0</v>
      </c>
      <c r="O229" s="60">
        <v>0</v>
      </c>
      <c r="P229" s="60">
        <v>0</v>
      </c>
      <c r="Q229" s="60">
        <v>0</v>
      </c>
      <c r="R229" s="60">
        <v>0</v>
      </c>
      <c r="S229" s="60">
        <v>0</v>
      </c>
      <c r="T229" s="60">
        <v>0</v>
      </c>
      <c r="U229" s="175"/>
    </row>
    <row r="230" spans="1:21" s="45" customFormat="1" ht="21" customHeight="1">
      <c r="A230" s="125"/>
      <c r="B230" s="128"/>
      <c r="C230" s="73" t="s">
        <v>8</v>
      </c>
      <c r="D230" s="60">
        <f t="shared" si="160"/>
        <v>0</v>
      </c>
      <c r="E230" s="60">
        <v>0</v>
      </c>
      <c r="F230" s="60">
        <v>0</v>
      </c>
      <c r="G230" s="60">
        <v>0</v>
      </c>
      <c r="H230" s="60">
        <v>0</v>
      </c>
      <c r="I230" s="60">
        <v>0</v>
      </c>
      <c r="J230" s="60">
        <v>0</v>
      </c>
      <c r="K230" s="60">
        <v>0</v>
      </c>
      <c r="L230" s="60">
        <v>0</v>
      </c>
      <c r="M230" s="60">
        <v>0</v>
      </c>
      <c r="N230" s="60">
        <v>0</v>
      </c>
      <c r="O230" s="60">
        <v>0</v>
      </c>
      <c r="P230" s="60">
        <v>0</v>
      </c>
      <c r="Q230" s="60">
        <v>0</v>
      </c>
      <c r="R230" s="60">
        <v>0</v>
      </c>
      <c r="S230" s="60">
        <v>0</v>
      </c>
      <c r="T230" s="60">
        <v>0</v>
      </c>
      <c r="U230" s="175"/>
    </row>
    <row r="231" spans="1:21" s="45" customFormat="1" ht="21" customHeight="1">
      <c r="A231" s="123" t="s">
        <v>78</v>
      </c>
      <c r="B231" s="126" t="s">
        <v>13</v>
      </c>
      <c r="C231" s="73" t="s">
        <v>4</v>
      </c>
      <c r="D231" s="60">
        <f t="shared" si="160"/>
        <v>41.32</v>
      </c>
      <c r="E231" s="60">
        <v>41.32</v>
      </c>
      <c r="F231" s="60">
        <v>0</v>
      </c>
      <c r="G231" s="60">
        <v>0</v>
      </c>
      <c r="H231" s="60">
        <v>0</v>
      </c>
      <c r="I231" s="60">
        <v>0</v>
      </c>
      <c r="J231" s="60">
        <v>0</v>
      </c>
      <c r="K231" s="60">
        <v>0</v>
      </c>
      <c r="L231" s="60">
        <v>0</v>
      </c>
      <c r="M231" s="60">
        <v>0</v>
      </c>
      <c r="N231" s="60">
        <v>0</v>
      </c>
      <c r="O231" s="60">
        <v>0</v>
      </c>
      <c r="P231" s="60">
        <v>0</v>
      </c>
      <c r="Q231" s="60">
        <v>0</v>
      </c>
      <c r="R231" s="60">
        <v>0</v>
      </c>
      <c r="S231" s="60">
        <v>0</v>
      </c>
      <c r="T231" s="60">
        <v>0</v>
      </c>
      <c r="U231" s="175"/>
    </row>
    <row r="232" spans="1:21" s="45" customFormat="1" ht="34.5" customHeight="1">
      <c r="A232" s="124"/>
      <c r="B232" s="127"/>
      <c r="C232" s="73" t="s">
        <v>5</v>
      </c>
      <c r="D232" s="60">
        <f t="shared" si="160"/>
        <v>0</v>
      </c>
      <c r="E232" s="60">
        <v>0</v>
      </c>
      <c r="F232" s="60">
        <v>0</v>
      </c>
      <c r="G232" s="60">
        <v>0</v>
      </c>
      <c r="H232" s="60">
        <v>0</v>
      </c>
      <c r="I232" s="60">
        <v>0</v>
      </c>
      <c r="J232" s="60">
        <v>0</v>
      </c>
      <c r="K232" s="60">
        <v>0</v>
      </c>
      <c r="L232" s="60">
        <v>0</v>
      </c>
      <c r="M232" s="60">
        <v>0</v>
      </c>
      <c r="N232" s="60">
        <v>0</v>
      </c>
      <c r="O232" s="60">
        <v>0</v>
      </c>
      <c r="P232" s="60">
        <v>0</v>
      </c>
      <c r="Q232" s="60">
        <v>0</v>
      </c>
      <c r="R232" s="60">
        <v>0</v>
      </c>
      <c r="S232" s="60">
        <v>0</v>
      </c>
      <c r="T232" s="60">
        <v>0</v>
      </c>
      <c r="U232" s="175"/>
    </row>
    <row r="233" spans="1:21" s="45" customFormat="1" ht="21" customHeight="1">
      <c r="A233" s="124"/>
      <c r="B233" s="127"/>
      <c r="C233" s="73" t="s">
        <v>6</v>
      </c>
      <c r="D233" s="60">
        <f t="shared" si="160"/>
        <v>0</v>
      </c>
      <c r="E233" s="60">
        <v>0</v>
      </c>
      <c r="F233" s="60">
        <v>0</v>
      </c>
      <c r="G233" s="60">
        <v>0</v>
      </c>
      <c r="H233" s="60">
        <v>0</v>
      </c>
      <c r="I233" s="60">
        <v>0</v>
      </c>
      <c r="J233" s="60">
        <v>0</v>
      </c>
      <c r="K233" s="60">
        <v>0</v>
      </c>
      <c r="L233" s="60">
        <v>0</v>
      </c>
      <c r="M233" s="60">
        <v>0</v>
      </c>
      <c r="N233" s="60">
        <v>0</v>
      </c>
      <c r="O233" s="60">
        <v>0</v>
      </c>
      <c r="P233" s="60">
        <v>0</v>
      </c>
      <c r="Q233" s="60">
        <v>0</v>
      </c>
      <c r="R233" s="60">
        <v>0</v>
      </c>
      <c r="S233" s="60">
        <v>0</v>
      </c>
      <c r="T233" s="60">
        <v>0</v>
      </c>
      <c r="U233" s="175"/>
    </row>
    <row r="234" spans="1:21" s="45" customFormat="1" ht="21" customHeight="1">
      <c r="A234" s="124"/>
      <c r="B234" s="127"/>
      <c r="C234" s="73" t="s">
        <v>7</v>
      </c>
      <c r="D234" s="60">
        <f t="shared" si="160"/>
        <v>41.32</v>
      </c>
      <c r="E234" s="60">
        <v>41.32</v>
      </c>
      <c r="F234" s="60">
        <v>0</v>
      </c>
      <c r="G234" s="60">
        <v>0</v>
      </c>
      <c r="H234" s="60">
        <v>0</v>
      </c>
      <c r="I234" s="60">
        <v>0</v>
      </c>
      <c r="J234" s="60">
        <v>0</v>
      </c>
      <c r="K234" s="60">
        <v>0</v>
      </c>
      <c r="L234" s="60">
        <v>0</v>
      </c>
      <c r="M234" s="60">
        <v>0</v>
      </c>
      <c r="N234" s="60">
        <v>0</v>
      </c>
      <c r="O234" s="60">
        <v>0</v>
      </c>
      <c r="P234" s="60">
        <v>0</v>
      </c>
      <c r="Q234" s="60">
        <v>0</v>
      </c>
      <c r="R234" s="60">
        <v>0</v>
      </c>
      <c r="S234" s="60">
        <v>0</v>
      </c>
      <c r="T234" s="60">
        <v>0</v>
      </c>
      <c r="U234" s="175"/>
    </row>
    <row r="235" spans="1:21" s="45" customFormat="1" ht="21" customHeight="1">
      <c r="A235" s="125"/>
      <c r="B235" s="128"/>
      <c r="C235" s="73" t="s">
        <v>8</v>
      </c>
      <c r="D235" s="60">
        <f t="shared" si="160"/>
        <v>0</v>
      </c>
      <c r="E235" s="60">
        <v>0</v>
      </c>
      <c r="F235" s="60">
        <v>0</v>
      </c>
      <c r="G235" s="60">
        <v>0</v>
      </c>
      <c r="H235" s="60">
        <v>0</v>
      </c>
      <c r="I235" s="60">
        <v>0</v>
      </c>
      <c r="J235" s="60">
        <v>0</v>
      </c>
      <c r="K235" s="60">
        <v>0</v>
      </c>
      <c r="L235" s="60">
        <v>0</v>
      </c>
      <c r="M235" s="60">
        <v>0</v>
      </c>
      <c r="N235" s="60">
        <v>0</v>
      </c>
      <c r="O235" s="60">
        <v>0</v>
      </c>
      <c r="P235" s="60">
        <v>0</v>
      </c>
      <c r="Q235" s="60">
        <v>0</v>
      </c>
      <c r="R235" s="60">
        <v>0</v>
      </c>
      <c r="S235" s="60">
        <v>0</v>
      </c>
      <c r="T235" s="60">
        <v>0</v>
      </c>
      <c r="U235" s="175"/>
    </row>
    <row r="236" spans="1:21" s="45" customFormat="1" ht="21" customHeight="1">
      <c r="A236" s="123" t="s">
        <v>79</v>
      </c>
      <c r="B236" s="126" t="s">
        <v>39</v>
      </c>
      <c r="C236" s="73" t="s">
        <v>4</v>
      </c>
      <c r="D236" s="60">
        <f t="shared" si="160"/>
        <v>100</v>
      </c>
      <c r="E236" s="60">
        <v>100</v>
      </c>
      <c r="F236" s="60">
        <v>0</v>
      </c>
      <c r="G236" s="60">
        <v>0</v>
      </c>
      <c r="H236" s="60">
        <v>0</v>
      </c>
      <c r="I236" s="60">
        <v>0</v>
      </c>
      <c r="J236" s="60">
        <v>0</v>
      </c>
      <c r="K236" s="60">
        <v>0</v>
      </c>
      <c r="L236" s="60">
        <v>0</v>
      </c>
      <c r="M236" s="60">
        <v>0</v>
      </c>
      <c r="N236" s="60">
        <v>0</v>
      </c>
      <c r="O236" s="60">
        <v>0</v>
      </c>
      <c r="P236" s="60">
        <v>0</v>
      </c>
      <c r="Q236" s="60">
        <v>0</v>
      </c>
      <c r="R236" s="60">
        <v>0</v>
      </c>
      <c r="S236" s="60">
        <v>0</v>
      </c>
      <c r="T236" s="60">
        <v>0</v>
      </c>
      <c r="U236" s="175"/>
    </row>
    <row r="237" spans="1:21" s="45" customFormat="1" ht="31.5" customHeight="1">
      <c r="A237" s="124"/>
      <c r="B237" s="127"/>
      <c r="C237" s="73" t="s">
        <v>5</v>
      </c>
      <c r="D237" s="60">
        <f t="shared" si="160"/>
        <v>0</v>
      </c>
      <c r="E237" s="60">
        <v>0</v>
      </c>
      <c r="F237" s="60">
        <v>0</v>
      </c>
      <c r="G237" s="60">
        <v>0</v>
      </c>
      <c r="H237" s="60">
        <v>0</v>
      </c>
      <c r="I237" s="60">
        <v>0</v>
      </c>
      <c r="J237" s="60">
        <v>0</v>
      </c>
      <c r="K237" s="60">
        <v>0</v>
      </c>
      <c r="L237" s="60">
        <v>0</v>
      </c>
      <c r="M237" s="60">
        <v>0</v>
      </c>
      <c r="N237" s="60">
        <v>0</v>
      </c>
      <c r="O237" s="60">
        <v>0</v>
      </c>
      <c r="P237" s="60">
        <v>0</v>
      </c>
      <c r="Q237" s="60">
        <v>0</v>
      </c>
      <c r="R237" s="60">
        <v>0</v>
      </c>
      <c r="S237" s="60">
        <v>0</v>
      </c>
      <c r="T237" s="60">
        <v>0</v>
      </c>
      <c r="U237" s="175"/>
    </row>
    <row r="238" spans="1:21" s="45" customFormat="1" ht="21" customHeight="1">
      <c r="A238" s="124"/>
      <c r="B238" s="127"/>
      <c r="C238" s="73" t="s">
        <v>6</v>
      </c>
      <c r="D238" s="60">
        <f t="shared" si="160"/>
        <v>0</v>
      </c>
      <c r="E238" s="60">
        <v>0</v>
      </c>
      <c r="F238" s="60">
        <v>0</v>
      </c>
      <c r="G238" s="60">
        <v>0</v>
      </c>
      <c r="H238" s="60">
        <v>0</v>
      </c>
      <c r="I238" s="60">
        <v>0</v>
      </c>
      <c r="J238" s="60">
        <v>0</v>
      </c>
      <c r="K238" s="60">
        <v>0</v>
      </c>
      <c r="L238" s="60">
        <v>0</v>
      </c>
      <c r="M238" s="60">
        <v>0</v>
      </c>
      <c r="N238" s="60">
        <v>0</v>
      </c>
      <c r="O238" s="60">
        <v>0</v>
      </c>
      <c r="P238" s="60">
        <v>0</v>
      </c>
      <c r="Q238" s="60">
        <v>0</v>
      </c>
      <c r="R238" s="60">
        <v>0</v>
      </c>
      <c r="S238" s="60">
        <v>0</v>
      </c>
      <c r="T238" s="60">
        <v>0</v>
      </c>
      <c r="U238" s="175"/>
    </row>
    <row r="239" spans="1:21" s="45" customFormat="1" ht="21" customHeight="1">
      <c r="A239" s="124"/>
      <c r="B239" s="127"/>
      <c r="C239" s="73" t="s">
        <v>7</v>
      </c>
      <c r="D239" s="60">
        <f t="shared" si="160"/>
        <v>100</v>
      </c>
      <c r="E239" s="60">
        <v>100</v>
      </c>
      <c r="F239" s="60">
        <v>0</v>
      </c>
      <c r="G239" s="60">
        <v>0</v>
      </c>
      <c r="H239" s="60">
        <v>0</v>
      </c>
      <c r="I239" s="60">
        <v>0</v>
      </c>
      <c r="J239" s="60">
        <v>0</v>
      </c>
      <c r="K239" s="60">
        <v>0</v>
      </c>
      <c r="L239" s="60">
        <v>0</v>
      </c>
      <c r="M239" s="60">
        <v>0</v>
      </c>
      <c r="N239" s="60">
        <v>0</v>
      </c>
      <c r="O239" s="60">
        <v>0</v>
      </c>
      <c r="P239" s="60">
        <v>0</v>
      </c>
      <c r="Q239" s="60">
        <v>0</v>
      </c>
      <c r="R239" s="60">
        <v>0</v>
      </c>
      <c r="S239" s="60">
        <v>0</v>
      </c>
      <c r="T239" s="60">
        <v>0</v>
      </c>
      <c r="U239" s="175"/>
    </row>
    <row r="240" spans="1:21" s="45" customFormat="1" ht="21" customHeight="1">
      <c r="A240" s="125"/>
      <c r="B240" s="128"/>
      <c r="C240" s="73" t="s">
        <v>8</v>
      </c>
      <c r="D240" s="60">
        <f t="shared" si="160"/>
        <v>0</v>
      </c>
      <c r="E240" s="76">
        <v>0</v>
      </c>
      <c r="F240" s="60">
        <v>0</v>
      </c>
      <c r="G240" s="60">
        <v>0</v>
      </c>
      <c r="H240" s="60">
        <v>0</v>
      </c>
      <c r="I240" s="60">
        <v>0</v>
      </c>
      <c r="J240" s="60">
        <v>0</v>
      </c>
      <c r="K240" s="60">
        <v>0</v>
      </c>
      <c r="L240" s="60">
        <v>0</v>
      </c>
      <c r="M240" s="60">
        <v>0</v>
      </c>
      <c r="N240" s="60">
        <v>0</v>
      </c>
      <c r="O240" s="60">
        <v>0</v>
      </c>
      <c r="P240" s="60">
        <v>0</v>
      </c>
      <c r="Q240" s="60">
        <v>0</v>
      </c>
      <c r="R240" s="60">
        <v>0</v>
      </c>
      <c r="S240" s="60">
        <v>0</v>
      </c>
      <c r="T240" s="60">
        <v>0</v>
      </c>
      <c r="U240" s="175"/>
    </row>
    <row r="241" spans="1:21" s="45" customFormat="1" ht="21" customHeight="1">
      <c r="A241" s="123" t="s">
        <v>80</v>
      </c>
      <c r="B241" s="126" t="s">
        <v>40</v>
      </c>
      <c r="C241" s="73" t="s">
        <v>4</v>
      </c>
      <c r="D241" s="60">
        <f t="shared" si="160"/>
        <v>99.9</v>
      </c>
      <c r="E241" s="60">
        <v>99.9</v>
      </c>
      <c r="F241" s="60">
        <v>0</v>
      </c>
      <c r="G241" s="60">
        <v>0</v>
      </c>
      <c r="H241" s="60">
        <v>0</v>
      </c>
      <c r="I241" s="60">
        <v>0</v>
      </c>
      <c r="J241" s="60">
        <v>0</v>
      </c>
      <c r="K241" s="60">
        <v>0</v>
      </c>
      <c r="L241" s="60">
        <v>0</v>
      </c>
      <c r="M241" s="60">
        <v>0</v>
      </c>
      <c r="N241" s="60">
        <v>0</v>
      </c>
      <c r="O241" s="60">
        <v>0</v>
      </c>
      <c r="P241" s="60">
        <v>0</v>
      </c>
      <c r="Q241" s="60">
        <v>0</v>
      </c>
      <c r="R241" s="60">
        <v>0</v>
      </c>
      <c r="S241" s="60">
        <v>0</v>
      </c>
      <c r="T241" s="60">
        <v>0</v>
      </c>
      <c r="U241" s="175"/>
    </row>
    <row r="242" spans="1:21" s="45" customFormat="1" ht="32.25" customHeight="1">
      <c r="A242" s="124"/>
      <c r="B242" s="127"/>
      <c r="C242" s="73" t="s">
        <v>5</v>
      </c>
      <c r="D242" s="60">
        <f t="shared" si="160"/>
        <v>99.9</v>
      </c>
      <c r="E242" s="60">
        <v>99.9</v>
      </c>
      <c r="F242" s="60">
        <v>0</v>
      </c>
      <c r="G242" s="60">
        <v>0</v>
      </c>
      <c r="H242" s="60">
        <v>0</v>
      </c>
      <c r="I242" s="60">
        <v>0</v>
      </c>
      <c r="J242" s="60">
        <v>0</v>
      </c>
      <c r="K242" s="60">
        <v>0</v>
      </c>
      <c r="L242" s="60">
        <v>0</v>
      </c>
      <c r="M242" s="60">
        <v>0</v>
      </c>
      <c r="N242" s="60">
        <v>0</v>
      </c>
      <c r="O242" s="60">
        <v>0</v>
      </c>
      <c r="P242" s="60">
        <v>0</v>
      </c>
      <c r="Q242" s="60">
        <v>0</v>
      </c>
      <c r="R242" s="60">
        <v>0</v>
      </c>
      <c r="S242" s="60">
        <v>0</v>
      </c>
      <c r="T242" s="60">
        <v>0</v>
      </c>
      <c r="U242" s="175"/>
    </row>
    <row r="243" spans="1:21" s="45" customFormat="1" ht="21" customHeight="1">
      <c r="A243" s="124"/>
      <c r="B243" s="127"/>
      <c r="C243" s="73" t="s">
        <v>6</v>
      </c>
      <c r="D243" s="60">
        <f t="shared" si="160"/>
        <v>0</v>
      </c>
      <c r="E243" s="60">
        <v>0</v>
      </c>
      <c r="F243" s="60">
        <v>0</v>
      </c>
      <c r="G243" s="60">
        <v>0</v>
      </c>
      <c r="H243" s="60">
        <v>0</v>
      </c>
      <c r="I243" s="60">
        <v>0</v>
      </c>
      <c r="J243" s="60">
        <v>0</v>
      </c>
      <c r="K243" s="60">
        <v>0</v>
      </c>
      <c r="L243" s="60">
        <v>0</v>
      </c>
      <c r="M243" s="60">
        <v>0</v>
      </c>
      <c r="N243" s="60">
        <v>0</v>
      </c>
      <c r="O243" s="60">
        <v>0</v>
      </c>
      <c r="P243" s="60">
        <v>0</v>
      </c>
      <c r="Q243" s="60">
        <v>0</v>
      </c>
      <c r="R243" s="60">
        <v>0</v>
      </c>
      <c r="S243" s="60">
        <v>0</v>
      </c>
      <c r="T243" s="60">
        <v>0</v>
      </c>
      <c r="U243" s="175"/>
    </row>
    <row r="244" spans="1:21" s="45" customFormat="1" ht="21" customHeight="1">
      <c r="A244" s="124"/>
      <c r="B244" s="127"/>
      <c r="C244" s="73" t="s">
        <v>7</v>
      </c>
      <c r="D244" s="60">
        <f t="shared" si="160"/>
        <v>0</v>
      </c>
      <c r="E244" s="60">
        <v>0</v>
      </c>
      <c r="F244" s="60">
        <v>0</v>
      </c>
      <c r="G244" s="60">
        <v>0</v>
      </c>
      <c r="H244" s="60">
        <v>0</v>
      </c>
      <c r="I244" s="60">
        <v>0</v>
      </c>
      <c r="J244" s="60">
        <v>0</v>
      </c>
      <c r="K244" s="60">
        <v>0</v>
      </c>
      <c r="L244" s="60">
        <v>0</v>
      </c>
      <c r="M244" s="60">
        <v>0</v>
      </c>
      <c r="N244" s="60">
        <v>0</v>
      </c>
      <c r="O244" s="60">
        <v>0</v>
      </c>
      <c r="P244" s="60">
        <v>0</v>
      </c>
      <c r="Q244" s="60">
        <v>0</v>
      </c>
      <c r="R244" s="60">
        <v>0</v>
      </c>
      <c r="S244" s="60">
        <v>0</v>
      </c>
      <c r="T244" s="60">
        <v>0</v>
      </c>
      <c r="U244" s="175"/>
    </row>
    <row r="245" spans="1:21" s="45" customFormat="1" ht="21" customHeight="1">
      <c r="A245" s="125"/>
      <c r="B245" s="128"/>
      <c r="C245" s="73" t="s">
        <v>8</v>
      </c>
      <c r="D245" s="60">
        <f t="shared" si="160"/>
        <v>0</v>
      </c>
      <c r="E245" s="60">
        <v>0</v>
      </c>
      <c r="F245" s="60">
        <v>0</v>
      </c>
      <c r="G245" s="60">
        <v>0</v>
      </c>
      <c r="H245" s="60">
        <v>0</v>
      </c>
      <c r="I245" s="60">
        <v>0</v>
      </c>
      <c r="J245" s="60">
        <v>0</v>
      </c>
      <c r="K245" s="60">
        <v>0</v>
      </c>
      <c r="L245" s="60">
        <v>0</v>
      </c>
      <c r="M245" s="60">
        <v>0</v>
      </c>
      <c r="N245" s="60">
        <v>0</v>
      </c>
      <c r="O245" s="60">
        <v>0</v>
      </c>
      <c r="P245" s="60">
        <v>0</v>
      </c>
      <c r="Q245" s="60">
        <v>0</v>
      </c>
      <c r="R245" s="60">
        <v>0</v>
      </c>
      <c r="S245" s="60">
        <v>0</v>
      </c>
      <c r="T245" s="60">
        <v>0</v>
      </c>
      <c r="U245" s="175"/>
    </row>
    <row r="246" spans="1:21" s="45" customFormat="1" ht="21" customHeight="1">
      <c r="A246" s="123" t="s">
        <v>81</v>
      </c>
      <c r="B246" s="126" t="s">
        <v>41</v>
      </c>
      <c r="C246" s="73" t="s">
        <v>4</v>
      </c>
      <c r="D246" s="60">
        <f t="shared" si="160"/>
        <v>4679.37</v>
      </c>
      <c r="E246" s="60">
        <f>E247+E248+E249+E250</f>
        <v>561.54999999999995</v>
      </c>
      <c r="F246" s="60">
        <f t="shared" ref="F246:N246" si="172">F247+F248+F249+F250</f>
        <v>2279.8200000000002</v>
      </c>
      <c r="G246" s="60">
        <f t="shared" si="172"/>
        <v>0</v>
      </c>
      <c r="H246" s="60">
        <f t="shared" si="172"/>
        <v>1838</v>
      </c>
      <c r="I246" s="60">
        <f t="shared" si="172"/>
        <v>0</v>
      </c>
      <c r="J246" s="60">
        <f t="shared" si="172"/>
        <v>0</v>
      </c>
      <c r="K246" s="60">
        <f t="shared" si="172"/>
        <v>0</v>
      </c>
      <c r="L246" s="60">
        <f t="shared" si="172"/>
        <v>0</v>
      </c>
      <c r="M246" s="60">
        <f t="shared" si="172"/>
        <v>0</v>
      </c>
      <c r="N246" s="60">
        <f t="shared" si="172"/>
        <v>0</v>
      </c>
      <c r="O246" s="60">
        <f t="shared" ref="O246:T246" si="173">O247+O248+O249+O250</f>
        <v>0</v>
      </c>
      <c r="P246" s="60">
        <f t="shared" si="173"/>
        <v>0</v>
      </c>
      <c r="Q246" s="60">
        <f t="shared" si="173"/>
        <v>0</v>
      </c>
      <c r="R246" s="60">
        <f t="shared" si="173"/>
        <v>0</v>
      </c>
      <c r="S246" s="60">
        <f t="shared" si="173"/>
        <v>0</v>
      </c>
      <c r="T246" s="60">
        <f t="shared" si="173"/>
        <v>0</v>
      </c>
      <c r="U246" s="175"/>
    </row>
    <row r="247" spans="1:21" s="45" customFormat="1" ht="28.5" customHeight="1">
      <c r="A247" s="124"/>
      <c r="B247" s="127"/>
      <c r="C247" s="73" t="s">
        <v>5</v>
      </c>
      <c r="D247" s="60">
        <f t="shared" si="160"/>
        <v>0</v>
      </c>
      <c r="E247" s="60">
        <v>0</v>
      </c>
      <c r="F247" s="60">
        <v>0</v>
      </c>
      <c r="G247" s="60">
        <v>0</v>
      </c>
      <c r="H247" s="60">
        <v>0</v>
      </c>
      <c r="I247" s="60">
        <v>0</v>
      </c>
      <c r="J247" s="60">
        <v>0</v>
      </c>
      <c r="K247" s="60">
        <v>0</v>
      </c>
      <c r="L247" s="60">
        <v>0</v>
      </c>
      <c r="M247" s="60">
        <v>0</v>
      </c>
      <c r="N247" s="60">
        <v>0</v>
      </c>
      <c r="O247" s="60">
        <v>0</v>
      </c>
      <c r="P247" s="60">
        <v>0</v>
      </c>
      <c r="Q247" s="60">
        <v>0</v>
      </c>
      <c r="R247" s="60">
        <v>0</v>
      </c>
      <c r="S247" s="60">
        <v>0</v>
      </c>
      <c r="T247" s="60">
        <v>0</v>
      </c>
      <c r="U247" s="175"/>
    </row>
    <row r="248" spans="1:21" s="45" customFormat="1" ht="21" customHeight="1">
      <c r="A248" s="124"/>
      <c r="B248" s="127"/>
      <c r="C248" s="73" t="s">
        <v>6</v>
      </c>
      <c r="D248" s="60">
        <f t="shared" si="160"/>
        <v>0</v>
      </c>
      <c r="E248" s="60">
        <v>0</v>
      </c>
      <c r="F248" s="60">
        <v>0</v>
      </c>
      <c r="G248" s="60">
        <v>0</v>
      </c>
      <c r="H248" s="60">
        <v>0</v>
      </c>
      <c r="I248" s="60">
        <v>0</v>
      </c>
      <c r="J248" s="60">
        <v>0</v>
      </c>
      <c r="K248" s="60">
        <v>0</v>
      </c>
      <c r="L248" s="60">
        <v>0</v>
      </c>
      <c r="M248" s="60">
        <v>0</v>
      </c>
      <c r="N248" s="60">
        <v>0</v>
      </c>
      <c r="O248" s="60">
        <v>0</v>
      </c>
      <c r="P248" s="60">
        <v>0</v>
      </c>
      <c r="Q248" s="60">
        <v>0</v>
      </c>
      <c r="R248" s="60">
        <v>0</v>
      </c>
      <c r="S248" s="60">
        <v>0</v>
      </c>
      <c r="T248" s="60">
        <v>0</v>
      </c>
      <c r="U248" s="175"/>
    </row>
    <row r="249" spans="1:21" s="45" customFormat="1" ht="21" customHeight="1">
      <c r="A249" s="124"/>
      <c r="B249" s="127"/>
      <c r="C249" s="73" t="s">
        <v>7</v>
      </c>
      <c r="D249" s="60">
        <f t="shared" si="160"/>
        <v>4679.37</v>
      </c>
      <c r="E249" s="60">
        <v>561.54999999999995</v>
      </c>
      <c r="F249" s="60">
        <v>2279.8200000000002</v>
      </c>
      <c r="G249" s="60">
        <v>0</v>
      </c>
      <c r="H249" s="60">
        <v>1838</v>
      </c>
      <c r="I249" s="60">
        <v>0</v>
      </c>
      <c r="J249" s="60">
        <v>0</v>
      </c>
      <c r="K249" s="60">
        <v>0</v>
      </c>
      <c r="L249" s="60">
        <v>0</v>
      </c>
      <c r="M249" s="60">
        <v>0</v>
      </c>
      <c r="N249" s="60">
        <v>0</v>
      </c>
      <c r="O249" s="60">
        <v>0</v>
      </c>
      <c r="P249" s="60">
        <v>0</v>
      </c>
      <c r="Q249" s="60">
        <v>0</v>
      </c>
      <c r="R249" s="60">
        <v>0</v>
      </c>
      <c r="S249" s="60">
        <v>0</v>
      </c>
      <c r="T249" s="60">
        <v>0</v>
      </c>
      <c r="U249" s="175"/>
    </row>
    <row r="250" spans="1:21" s="45" customFormat="1" ht="21" customHeight="1">
      <c r="A250" s="125"/>
      <c r="B250" s="128"/>
      <c r="C250" s="73" t="s">
        <v>8</v>
      </c>
      <c r="D250" s="60">
        <f t="shared" si="160"/>
        <v>0</v>
      </c>
      <c r="E250" s="60">
        <v>0</v>
      </c>
      <c r="F250" s="60">
        <v>0</v>
      </c>
      <c r="G250" s="60">
        <v>0</v>
      </c>
      <c r="H250" s="60">
        <v>0</v>
      </c>
      <c r="I250" s="60">
        <v>0</v>
      </c>
      <c r="J250" s="60">
        <v>0</v>
      </c>
      <c r="K250" s="60">
        <v>0</v>
      </c>
      <c r="L250" s="60">
        <v>0</v>
      </c>
      <c r="M250" s="60">
        <v>0</v>
      </c>
      <c r="N250" s="60">
        <v>0</v>
      </c>
      <c r="O250" s="60">
        <v>0</v>
      </c>
      <c r="P250" s="60">
        <v>0</v>
      </c>
      <c r="Q250" s="60">
        <v>0</v>
      </c>
      <c r="R250" s="60">
        <v>0</v>
      </c>
      <c r="S250" s="60">
        <v>0</v>
      </c>
      <c r="T250" s="60">
        <v>0</v>
      </c>
      <c r="U250" s="175"/>
    </row>
    <row r="251" spans="1:21" s="45" customFormat="1" ht="21" customHeight="1">
      <c r="A251" s="123" t="s">
        <v>128</v>
      </c>
      <c r="B251" s="126" t="s">
        <v>15</v>
      </c>
      <c r="C251" s="73" t="s">
        <v>4</v>
      </c>
      <c r="D251" s="60">
        <f t="shared" si="160"/>
        <v>3142.48</v>
      </c>
      <c r="E251" s="60">
        <v>0</v>
      </c>
      <c r="F251" s="60">
        <v>0</v>
      </c>
      <c r="G251" s="60">
        <v>1998.1</v>
      </c>
      <c r="H251" s="60">
        <v>0</v>
      </c>
      <c r="I251" s="60">
        <v>0</v>
      </c>
      <c r="J251" s="60">
        <v>0</v>
      </c>
      <c r="K251" s="60">
        <f>K252+K253+K254+K255</f>
        <v>1144.3800000000001</v>
      </c>
      <c r="L251" s="60">
        <v>0</v>
      </c>
      <c r="M251" s="60">
        <v>0</v>
      </c>
      <c r="N251" s="60">
        <v>0</v>
      </c>
      <c r="O251" s="60">
        <v>0</v>
      </c>
      <c r="P251" s="60">
        <v>0</v>
      </c>
      <c r="Q251" s="60">
        <v>0</v>
      </c>
      <c r="R251" s="60">
        <v>0</v>
      </c>
      <c r="S251" s="60">
        <v>0</v>
      </c>
      <c r="T251" s="60">
        <v>0</v>
      </c>
      <c r="U251" s="175"/>
    </row>
    <row r="252" spans="1:21" s="45" customFormat="1" ht="28.5" customHeight="1">
      <c r="A252" s="124"/>
      <c r="B252" s="127"/>
      <c r="C252" s="73" t="s">
        <v>5</v>
      </c>
      <c r="D252" s="60">
        <f t="shared" si="160"/>
        <v>0</v>
      </c>
      <c r="E252" s="60">
        <v>0</v>
      </c>
      <c r="F252" s="60">
        <v>0</v>
      </c>
      <c r="G252" s="60">
        <v>0</v>
      </c>
      <c r="H252" s="60">
        <v>0</v>
      </c>
      <c r="I252" s="60">
        <v>0</v>
      </c>
      <c r="J252" s="60">
        <v>0</v>
      </c>
      <c r="K252" s="60">
        <v>0</v>
      </c>
      <c r="L252" s="60">
        <v>0</v>
      </c>
      <c r="M252" s="60">
        <v>0</v>
      </c>
      <c r="N252" s="60">
        <v>0</v>
      </c>
      <c r="O252" s="60">
        <v>0</v>
      </c>
      <c r="P252" s="60">
        <v>0</v>
      </c>
      <c r="Q252" s="60">
        <v>0</v>
      </c>
      <c r="R252" s="60">
        <v>0</v>
      </c>
      <c r="S252" s="60">
        <v>0</v>
      </c>
      <c r="T252" s="60">
        <v>0</v>
      </c>
      <c r="U252" s="175"/>
    </row>
    <row r="253" spans="1:21" s="45" customFormat="1" ht="21" customHeight="1">
      <c r="A253" s="124"/>
      <c r="B253" s="127"/>
      <c r="C253" s="73" t="s">
        <v>6</v>
      </c>
      <c r="D253" s="60">
        <f t="shared" si="160"/>
        <v>0</v>
      </c>
      <c r="E253" s="60">
        <v>0</v>
      </c>
      <c r="F253" s="60">
        <v>0</v>
      </c>
      <c r="G253" s="60">
        <v>0</v>
      </c>
      <c r="H253" s="60">
        <v>0</v>
      </c>
      <c r="I253" s="60">
        <v>0</v>
      </c>
      <c r="J253" s="60">
        <v>0</v>
      </c>
      <c r="K253" s="60">
        <v>0</v>
      </c>
      <c r="L253" s="60">
        <v>0</v>
      </c>
      <c r="M253" s="60">
        <v>0</v>
      </c>
      <c r="N253" s="60">
        <v>0</v>
      </c>
      <c r="O253" s="60">
        <v>0</v>
      </c>
      <c r="P253" s="60">
        <v>0</v>
      </c>
      <c r="Q253" s="60">
        <v>0</v>
      </c>
      <c r="R253" s="60">
        <v>0</v>
      </c>
      <c r="S253" s="60">
        <v>0</v>
      </c>
      <c r="T253" s="60">
        <v>0</v>
      </c>
      <c r="U253" s="175"/>
    </row>
    <row r="254" spans="1:21" s="45" customFormat="1" ht="21" customHeight="1">
      <c r="A254" s="124"/>
      <c r="B254" s="127"/>
      <c r="C254" s="73" t="s">
        <v>7</v>
      </c>
      <c r="D254" s="60">
        <f t="shared" si="160"/>
        <v>3142.48</v>
      </c>
      <c r="E254" s="60">
        <v>0</v>
      </c>
      <c r="F254" s="60">
        <v>0</v>
      </c>
      <c r="G254" s="60">
        <v>1998.1</v>
      </c>
      <c r="H254" s="60">
        <v>0</v>
      </c>
      <c r="I254" s="60">
        <v>0</v>
      </c>
      <c r="J254" s="60">
        <v>0</v>
      </c>
      <c r="K254" s="60">
        <v>1144.3800000000001</v>
      </c>
      <c r="L254" s="60">
        <v>0</v>
      </c>
      <c r="M254" s="60">
        <v>0</v>
      </c>
      <c r="N254" s="60">
        <v>0</v>
      </c>
      <c r="O254" s="60">
        <v>0</v>
      </c>
      <c r="P254" s="60">
        <v>0</v>
      </c>
      <c r="Q254" s="60">
        <v>0</v>
      </c>
      <c r="R254" s="60">
        <v>0</v>
      </c>
      <c r="S254" s="60">
        <v>0</v>
      </c>
      <c r="T254" s="60">
        <v>0</v>
      </c>
      <c r="U254" s="175"/>
    </row>
    <row r="255" spans="1:21" s="45" customFormat="1" ht="21" customHeight="1">
      <c r="A255" s="125"/>
      <c r="B255" s="128"/>
      <c r="C255" s="73" t="s">
        <v>8</v>
      </c>
      <c r="D255" s="60">
        <f t="shared" si="160"/>
        <v>0</v>
      </c>
      <c r="E255" s="60">
        <v>0</v>
      </c>
      <c r="F255" s="60">
        <v>0</v>
      </c>
      <c r="G255" s="60">
        <v>0</v>
      </c>
      <c r="H255" s="60">
        <v>0</v>
      </c>
      <c r="I255" s="60">
        <v>0</v>
      </c>
      <c r="J255" s="60">
        <v>0</v>
      </c>
      <c r="K255" s="60">
        <v>0</v>
      </c>
      <c r="L255" s="60">
        <v>0</v>
      </c>
      <c r="M255" s="60">
        <v>0</v>
      </c>
      <c r="N255" s="60">
        <v>0</v>
      </c>
      <c r="O255" s="60">
        <v>0</v>
      </c>
      <c r="P255" s="60">
        <v>0</v>
      </c>
      <c r="Q255" s="60">
        <v>0</v>
      </c>
      <c r="R255" s="60">
        <v>0</v>
      </c>
      <c r="S255" s="60">
        <v>0</v>
      </c>
      <c r="T255" s="60">
        <v>0</v>
      </c>
      <c r="U255" s="175"/>
    </row>
    <row r="256" spans="1:21" s="45" customFormat="1" ht="21" customHeight="1">
      <c r="A256" s="123" t="s">
        <v>129</v>
      </c>
      <c r="B256" s="126" t="s">
        <v>42</v>
      </c>
      <c r="C256" s="73" t="s">
        <v>4</v>
      </c>
      <c r="D256" s="60">
        <f t="shared" si="160"/>
        <v>300</v>
      </c>
      <c r="E256" s="60">
        <v>0</v>
      </c>
      <c r="F256" s="60">
        <v>0</v>
      </c>
      <c r="G256" s="60">
        <v>300</v>
      </c>
      <c r="H256" s="60">
        <v>0</v>
      </c>
      <c r="I256" s="60">
        <v>0</v>
      </c>
      <c r="J256" s="60">
        <v>0</v>
      </c>
      <c r="K256" s="60">
        <v>0</v>
      </c>
      <c r="L256" s="60">
        <v>0</v>
      </c>
      <c r="M256" s="60">
        <v>0</v>
      </c>
      <c r="N256" s="60">
        <v>0</v>
      </c>
      <c r="O256" s="60">
        <v>0</v>
      </c>
      <c r="P256" s="60">
        <v>0</v>
      </c>
      <c r="Q256" s="60">
        <v>0</v>
      </c>
      <c r="R256" s="60">
        <v>0</v>
      </c>
      <c r="S256" s="60">
        <v>0</v>
      </c>
      <c r="T256" s="60">
        <v>0</v>
      </c>
      <c r="U256" s="175"/>
    </row>
    <row r="257" spans="1:21" s="45" customFormat="1" ht="31.5" customHeight="1">
      <c r="A257" s="124"/>
      <c r="B257" s="127"/>
      <c r="C257" s="73" t="s">
        <v>5</v>
      </c>
      <c r="D257" s="60">
        <f t="shared" si="160"/>
        <v>0</v>
      </c>
      <c r="E257" s="60">
        <v>0</v>
      </c>
      <c r="F257" s="60">
        <v>0</v>
      </c>
      <c r="G257" s="60">
        <v>0</v>
      </c>
      <c r="H257" s="60">
        <v>0</v>
      </c>
      <c r="I257" s="60">
        <v>0</v>
      </c>
      <c r="J257" s="60">
        <v>0</v>
      </c>
      <c r="K257" s="60">
        <v>0</v>
      </c>
      <c r="L257" s="60">
        <v>0</v>
      </c>
      <c r="M257" s="60">
        <v>0</v>
      </c>
      <c r="N257" s="60">
        <v>0</v>
      </c>
      <c r="O257" s="60">
        <v>0</v>
      </c>
      <c r="P257" s="60">
        <v>0</v>
      </c>
      <c r="Q257" s="60">
        <v>0</v>
      </c>
      <c r="R257" s="60">
        <v>0</v>
      </c>
      <c r="S257" s="60">
        <v>0</v>
      </c>
      <c r="T257" s="60">
        <v>0</v>
      </c>
      <c r="U257" s="175"/>
    </row>
    <row r="258" spans="1:21" s="45" customFormat="1" ht="21" customHeight="1">
      <c r="A258" s="124"/>
      <c r="B258" s="127"/>
      <c r="C258" s="73" t="s">
        <v>6</v>
      </c>
      <c r="D258" s="60">
        <f t="shared" si="160"/>
        <v>0</v>
      </c>
      <c r="E258" s="60">
        <v>0</v>
      </c>
      <c r="F258" s="60">
        <v>0</v>
      </c>
      <c r="G258" s="60">
        <v>0</v>
      </c>
      <c r="H258" s="60">
        <v>0</v>
      </c>
      <c r="I258" s="60">
        <v>0</v>
      </c>
      <c r="J258" s="60">
        <v>0</v>
      </c>
      <c r="K258" s="60">
        <v>0</v>
      </c>
      <c r="L258" s="60">
        <v>0</v>
      </c>
      <c r="M258" s="60">
        <v>0</v>
      </c>
      <c r="N258" s="60">
        <v>0</v>
      </c>
      <c r="O258" s="60">
        <v>0</v>
      </c>
      <c r="P258" s="60">
        <v>0</v>
      </c>
      <c r="Q258" s="60">
        <v>0</v>
      </c>
      <c r="R258" s="60">
        <v>0</v>
      </c>
      <c r="S258" s="60">
        <v>0</v>
      </c>
      <c r="T258" s="60">
        <v>0</v>
      </c>
      <c r="U258" s="175"/>
    </row>
    <row r="259" spans="1:21" s="45" customFormat="1" ht="21" customHeight="1">
      <c r="A259" s="124"/>
      <c r="B259" s="127"/>
      <c r="C259" s="73" t="s">
        <v>20</v>
      </c>
      <c r="D259" s="60">
        <f t="shared" si="160"/>
        <v>300</v>
      </c>
      <c r="E259" s="60">
        <v>0</v>
      </c>
      <c r="F259" s="60">
        <v>0</v>
      </c>
      <c r="G259" s="60">
        <v>300</v>
      </c>
      <c r="H259" s="60">
        <v>0</v>
      </c>
      <c r="I259" s="60">
        <v>0</v>
      </c>
      <c r="J259" s="60">
        <v>0</v>
      </c>
      <c r="K259" s="60">
        <v>0</v>
      </c>
      <c r="L259" s="60">
        <v>0</v>
      </c>
      <c r="M259" s="60">
        <v>0</v>
      </c>
      <c r="N259" s="60">
        <v>0</v>
      </c>
      <c r="O259" s="60">
        <v>0</v>
      </c>
      <c r="P259" s="60">
        <v>0</v>
      </c>
      <c r="Q259" s="60">
        <v>0</v>
      </c>
      <c r="R259" s="60">
        <v>0</v>
      </c>
      <c r="S259" s="60">
        <v>0</v>
      </c>
      <c r="T259" s="60">
        <v>0</v>
      </c>
      <c r="U259" s="175"/>
    </row>
    <row r="260" spans="1:21" s="45" customFormat="1" ht="21" customHeight="1">
      <c r="A260" s="125"/>
      <c r="B260" s="128"/>
      <c r="C260" s="73" t="s">
        <v>22</v>
      </c>
      <c r="D260" s="60">
        <f t="shared" si="160"/>
        <v>0</v>
      </c>
      <c r="E260" s="60">
        <v>0</v>
      </c>
      <c r="F260" s="60">
        <v>0</v>
      </c>
      <c r="G260" s="60">
        <v>0</v>
      </c>
      <c r="H260" s="60">
        <v>0</v>
      </c>
      <c r="I260" s="60">
        <v>0</v>
      </c>
      <c r="J260" s="60">
        <v>0</v>
      </c>
      <c r="K260" s="60">
        <v>0</v>
      </c>
      <c r="L260" s="60">
        <v>0</v>
      </c>
      <c r="M260" s="60">
        <v>0</v>
      </c>
      <c r="N260" s="60">
        <v>0</v>
      </c>
      <c r="O260" s="60">
        <v>0</v>
      </c>
      <c r="P260" s="60">
        <v>0</v>
      </c>
      <c r="Q260" s="60">
        <v>0</v>
      </c>
      <c r="R260" s="60">
        <v>0</v>
      </c>
      <c r="S260" s="60">
        <v>0</v>
      </c>
      <c r="T260" s="60">
        <v>0</v>
      </c>
      <c r="U260" s="175"/>
    </row>
    <row r="261" spans="1:21" s="45" customFormat="1" ht="21" customHeight="1">
      <c r="A261" s="123" t="s">
        <v>130</v>
      </c>
      <c r="B261" s="126" t="s">
        <v>100</v>
      </c>
      <c r="C261" s="73" t="s">
        <v>4</v>
      </c>
      <c r="D261" s="60">
        <f t="shared" si="160"/>
        <v>19141.09</v>
      </c>
      <c r="E261" s="60">
        <v>0</v>
      </c>
      <c r="F261" s="60">
        <v>0</v>
      </c>
      <c r="G261" s="60">
        <v>0</v>
      </c>
      <c r="H261" s="60">
        <v>0</v>
      </c>
      <c r="I261" s="60">
        <f>I262+I263+I264+I265</f>
        <v>11283.57</v>
      </c>
      <c r="J261" s="60">
        <f>J262+J263+J264+J265</f>
        <v>7857.52</v>
      </c>
      <c r="K261" s="60">
        <v>0</v>
      </c>
      <c r="L261" s="60">
        <v>0</v>
      </c>
      <c r="M261" s="60">
        <v>0</v>
      </c>
      <c r="N261" s="60">
        <v>0</v>
      </c>
      <c r="O261" s="60">
        <v>0</v>
      </c>
      <c r="P261" s="60">
        <v>0</v>
      </c>
      <c r="Q261" s="60">
        <v>0</v>
      </c>
      <c r="R261" s="60">
        <v>0</v>
      </c>
      <c r="S261" s="60">
        <v>0</v>
      </c>
      <c r="T261" s="60">
        <v>0</v>
      </c>
      <c r="U261" s="175"/>
    </row>
    <row r="262" spans="1:21" s="45" customFormat="1" ht="36.75" customHeight="1">
      <c r="A262" s="124"/>
      <c r="B262" s="127"/>
      <c r="C262" s="73" t="s">
        <v>5</v>
      </c>
      <c r="D262" s="60">
        <f t="shared" si="160"/>
        <v>0</v>
      </c>
      <c r="E262" s="60">
        <v>0</v>
      </c>
      <c r="F262" s="60">
        <v>0</v>
      </c>
      <c r="G262" s="60">
        <v>0</v>
      </c>
      <c r="H262" s="60">
        <v>0</v>
      </c>
      <c r="I262" s="60">
        <v>0</v>
      </c>
      <c r="J262" s="60">
        <v>0</v>
      </c>
      <c r="K262" s="60">
        <v>0</v>
      </c>
      <c r="L262" s="60">
        <v>0</v>
      </c>
      <c r="M262" s="60">
        <v>0</v>
      </c>
      <c r="N262" s="60">
        <v>0</v>
      </c>
      <c r="O262" s="60">
        <v>0</v>
      </c>
      <c r="P262" s="60">
        <v>0</v>
      </c>
      <c r="Q262" s="60">
        <v>0</v>
      </c>
      <c r="R262" s="60">
        <v>0</v>
      </c>
      <c r="S262" s="60">
        <v>0</v>
      </c>
      <c r="T262" s="60">
        <v>0</v>
      </c>
      <c r="U262" s="175"/>
    </row>
    <row r="263" spans="1:21" s="45" customFormat="1" ht="21" customHeight="1">
      <c r="A263" s="124"/>
      <c r="B263" s="127"/>
      <c r="C263" s="73" t="s">
        <v>6</v>
      </c>
      <c r="D263" s="60">
        <f t="shared" si="160"/>
        <v>0</v>
      </c>
      <c r="E263" s="60">
        <v>0</v>
      </c>
      <c r="F263" s="60">
        <v>0</v>
      </c>
      <c r="G263" s="60">
        <v>0</v>
      </c>
      <c r="H263" s="60">
        <v>0</v>
      </c>
      <c r="I263" s="60">
        <v>0</v>
      </c>
      <c r="J263" s="60">
        <v>0</v>
      </c>
      <c r="K263" s="60">
        <v>0</v>
      </c>
      <c r="L263" s="60">
        <v>0</v>
      </c>
      <c r="M263" s="60">
        <v>0</v>
      </c>
      <c r="N263" s="60">
        <v>0</v>
      </c>
      <c r="O263" s="60">
        <v>0</v>
      </c>
      <c r="P263" s="60">
        <v>0</v>
      </c>
      <c r="Q263" s="60">
        <v>0</v>
      </c>
      <c r="R263" s="60">
        <v>0</v>
      </c>
      <c r="S263" s="60">
        <v>0</v>
      </c>
      <c r="T263" s="60">
        <v>0</v>
      </c>
      <c r="U263" s="175"/>
    </row>
    <row r="264" spans="1:21" s="45" customFormat="1" ht="21" customHeight="1">
      <c r="A264" s="124"/>
      <c r="B264" s="127"/>
      <c r="C264" s="73" t="s">
        <v>20</v>
      </c>
      <c r="D264" s="60">
        <f t="shared" si="160"/>
        <v>19141.09</v>
      </c>
      <c r="E264" s="60">
        <v>0</v>
      </c>
      <c r="F264" s="60">
        <v>0</v>
      </c>
      <c r="G264" s="60">
        <v>0</v>
      </c>
      <c r="H264" s="60">
        <v>0</v>
      </c>
      <c r="I264" s="60">
        <v>11283.57</v>
      </c>
      <c r="J264" s="60">
        <v>7857.52</v>
      </c>
      <c r="K264" s="60">
        <v>0</v>
      </c>
      <c r="L264" s="60">
        <v>0</v>
      </c>
      <c r="M264" s="60">
        <v>0</v>
      </c>
      <c r="N264" s="60">
        <v>0</v>
      </c>
      <c r="O264" s="60">
        <v>0</v>
      </c>
      <c r="P264" s="60">
        <v>0</v>
      </c>
      <c r="Q264" s="60">
        <v>0</v>
      </c>
      <c r="R264" s="60">
        <v>0</v>
      </c>
      <c r="S264" s="60">
        <v>0</v>
      </c>
      <c r="T264" s="60">
        <v>0</v>
      </c>
      <c r="U264" s="175"/>
    </row>
    <row r="265" spans="1:21" s="45" customFormat="1" ht="21" customHeight="1">
      <c r="A265" s="125"/>
      <c r="B265" s="128"/>
      <c r="C265" s="73" t="s">
        <v>22</v>
      </c>
      <c r="D265" s="60">
        <f t="shared" si="160"/>
        <v>0</v>
      </c>
      <c r="E265" s="60">
        <v>0</v>
      </c>
      <c r="F265" s="60">
        <v>0</v>
      </c>
      <c r="G265" s="60">
        <v>0</v>
      </c>
      <c r="H265" s="60">
        <v>0</v>
      </c>
      <c r="I265" s="60">
        <v>0</v>
      </c>
      <c r="J265" s="60">
        <v>0</v>
      </c>
      <c r="K265" s="60">
        <v>0</v>
      </c>
      <c r="L265" s="60">
        <v>0</v>
      </c>
      <c r="M265" s="60">
        <v>0</v>
      </c>
      <c r="N265" s="60">
        <v>0</v>
      </c>
      <c r="O265" s="60">
        <v>0</v>
      </c>
      <c r="P265" s="60">
        <v>0</v>
      </c>
      <c r="Q265" s="60">
        <v>0</v>
      </c>
      <c r="R265" s="60">
        <v>0</v>
      </c>
      <c r="S265" s="60">
        <v>0</v>
      </c>
      <c r="T265" s="60">
        <v>0</v>
      </c>
      <c r="U265" s="175"/>
    </row>
    <row r="266" spans="1:21" s="45" customFormat="1" ht="21" customHeight="1">
      <c r="A266" s="123" t="s">
        <v>131</v>
      </c>
      <c r="B266" s="126" t="s">
        <v>126</v>
      </c>
      <c r="C266" s="73" t="s">
        <v>4</v>
      </c>
      <c r="D266" s="60">
        <f t="shared" ref="D266:D329" si="174">E266+F266+G266+H266+I266+J266+K266+L266+M266+N266+O266+P266+Q266+R266+S266+T266</f>
        <v>26489.289999999997</v>
      </c>
      <c r="E266" s="60">
        <v>0</v>
      </c>
      <c r="F266" s="60">
        <v>0</v>
      </c>
      <c r="G266" s="60">
        <v>0</v>
      </c>
      <c r="H266" s="60">
        <v>0</v>
      </c>
      <c r="I266" s="60">
        <v>0</v>
      </c>
      <c r="J266" s="60">
        <f>J267+J268+J269+J270</f>
        <v>51.03</v>
      </c>
      <c r="K266" s="60">
        <f>K267+K268+K269+K270</f>
        <v>26438.26</v>
      </c>
      <c r="L266" s="60">
        <v>0</v>
      </c>
      <c r="M266" s="60">
        <v>0</v>
      </c>
      <c r="N266" s="60">
        <v>0</v>
      </c>
      <c r="O266" s="60">
        <v>0</v>
      </c>
      <c r="P266" s="60">
        <v>0</v>
      </c>
      <c r="Q266" s="60">
        <v>0</v>
      </c>
      <c r="R266" s="60">
        <v>0</v>
      </c>
      <c r="S266" s="60">
        <v>0</v>
      </c>
      <c r="T266" s="60">
        <v>0</v>
      </c>
      <c r="U266" s="175"/>
    </row>
    <row r="267" spans="1:21" s="45" customFormat="1" ht="38.25" customHeight="1">
      <c r="A267" s="124"/>
      <c r="B267" s="127"/>
      <c r="C267" s="73" t="s">
        <v>5</v>
      </c>
      <c r="D267" s="60">
        <f t="shared" si="174"/>
        <v>0</v>
      </c>
      <c r="E267" s="60">
        <v>0</v>
      </c>
      <c r="F267" s="60">
        <v>0</v>
      </c>
      <c r="G267" s="60">
        <v>0</v>
      </c>
      <c r="H267" s="60">
        <v>0</v>
      </c>
      <c r="I267" s="60">
        <v>0</v>
      </c>
      <c r="J267" s="60">
        <v>0</v>
      </c>
      <c r="K267" s="60">
        <v>0</v>
      </c>
      <c r="L267" s="60">
        <v>0</v>
      </c>
      <c r="M267" s="60">
        <v>0</v>
      </c>
      <c r="N267" s="60">
        <v>0</v>
      </c>
      <c r="O267" s="60">
        <v>0</v>
      </c>
      <c r="P267" s="60">
        <v>0</v>
      </c>
      <c r="Q267" s="60">
        <v>0</v>
      </c>
      <c r="R267" s="60">
        <v>0</v>
      </c>
      <c r="S267" s="60">
        <v>0</v>
      </c>
      <c r="T267" s="60">
        <v>0</v>
      </c>
      <c r="U267" s="175"/>
    </row>
    <row r="268" spans="1:21" s="45" customFormat="1" ht="21" customHeight="1">
      <c r="A268" s="124"/>
      <c r="B268" s="127"/>
      <c r="C268" s="73" t="s">
        <v>6</v>
      </c>
      <c r="D268" s="60">
        <f t="shared" si="174"/>
        <v>0</v>
      </c>
      <c r="E268" s="60">
        <v>0</v>
      </c>
      <c r="F268" s="60">
        <v>0</v>
      </c>
      <c r="G268" s="60">
        <v>0</v>
      </c>
      <c r="H268" s="60">
        <v>0</v>
      </c>
      <c r="I268" s="60">
        <v>0</v>
      </c>
      <c r="J268" s="60">
        <v>0</v>
      </c>
      <c r="K268" s="60">
        <v>0</v>
      </c>
      <c r="L268" s="60">
        <v>0</v>
      </c>
      <c r="M268" s="60">
        <v>0</v>
      </c>
      <c r="N268" s="60">
        <v>0</v>
      </c>
      <c r="O268" s="60">
        <v>0</v>
      </c>
      <c r="P268" s="60">
        <v>0</v>
      </c>
      <c r="Q268" s="60">
        <v>0</v>
      </c>
      <c r="R268" s="60">
        <v>0</v>
      </c>
      <c r="S268" s="60">
        <v>0</v>
      </c>
      <c r="T268" s="60">
        <v>0</v>
      </c>
      <c r="U268" s="175"/>
    </row>
    <row r="269" spans="1:21" s="45" customFormat="1" ht="21" customHeight="1">
      <c r="A269" s="124"/>
      <c r="B269" s="127"/>
      <c r="C269" s="73" t="s">
        <v>7</v>
      </c>
      <c r="D269" s="60">
        <f t="shared" si="174"/>
        <v>26489.289999999997</v>
      </c>
      <c r="E269" s="60">
        <v>0</v>
      </c>
      <c r="F269" s="60">
        <v>0</v>
      </c>
      <c r="G269" s="60">
        <v>0</v>
      </c>
      <c r="H269" s="60">
        <v>0</v>
      </c>
      <c r="I269" s="60">
        <v>0</v>
      </c>
      <c r="J269" s="60">
        <v>51.03</v>
      </c>
      <c r="K269" s="60">
        <v>26438.26</v>
      </c>
      <c r="L269" s="60">
        <v>0</v>
      </c>
      <c r="M269" s="60">
        <v>0</v>
      </c>
      <c r="N269" s="60">
        <v>0</v>
      </c>
      <c r="O269" s="60">
        <v>0</v>
      </c>
      <c r="P269" s="60">
        <v>0</v>
      </c>
      <c r="Q269" s="60">
        <v>0</v>
      </c>
      <c r="R269" s="60">
        <v>0</v>
      </c>
      <c r="S269" s="60">
        <v>0</v>
      </c>
      <c r="T269" s="60">
        <v>0</v>
      </c>
      <c r="U269" s="175"/>
    </row>
    <row r="270" spans="1:21" s="45" customFormat="1" ht="21" customHeight="1">
      <c r="A270" s="125"/>
      <c r="B270" s="128"/>
      <c r="C270" s="73" t="s">
        <v>8</v>
      </c>
      <c r="D270" s="60">
        <f t="shared" si="174"/>
        <v>0</v>
      </c>
      <c r="E270" s="60">
        <v>0</v>
      </c>
      <c r="F270" s="60">
        <v>0</v>
      </c>
      <c r="G270" s="60">
        <v>0</v>
      </c>
      <c r="H270" s="60">
        <v>0</v>
      </c>
      <c r="I270" s="60">
        <v>0</v>
      </c>
      <c r="J270" s="60">
        <v>0</v>
      </c>
      <c r="K270" s="60">
        <v>0</v>
      </c>
      <c r="L270" s="60">
        <v>0</v>
      </c>
      <c r="M270" s="60">
        <v>0</v>
      </c>
      <c r="N270" s="60">
        <v>0</v>
      </c>
      <c r="O270" s="60">
        <v>0</v>
      </c>
      <c r="P270" s="60">
        <v>0</v>
      </c>
      <c r="Q270" s="60">
        <v>0</v>
      </c>
      <c r="R270" s="60">
        <v>0</v>
      </c>
      <c r="S270" s="60">
        <v>0</v>
      </c>
      <c r="T270" s="60">
        <v>0</v>
      </c>
      <c r="U270" s="175"/>
    </row>
    <row r="271" spans="1:21" s="45" customFormat="1" ht="21" customHeight="1">
      <c r="A271" s="123" t="s">
        <v>132</v>
      </c>
      <c r="B271" s="126" t="s">
        <v>125</v>
      </c>
      <c r="C271" s="73" t="s">
        <v>4</v>
      </c>
      <c r="D271" s="60">
        <f t="shared" si="174"/>
        <v>101.64400000000001</v>
      </c>
      <c r="E271" s="60">
        <v>0</v>
      </c>
      <c r="F271" s="60">
        <v>0</v>
      </c>
      <c r="G271" s="60">
        <v>0</v>
      </c>
      <c r="H271" s="60">
        <v>0</v>
      </c>
      <c r="I271" s="60">
        <v>0</v>
      </c>
      <c r="J271" s="60">
        <f>J272+J273+J274+J275</f>
        <v>101.64400000000001</v>
      </c>
      <c r="K271" s="60">
        <f>K272+K273+K274+K275</f>
        <v>0</v>
      </c>
      <c r="L271" s="60">
        <f>L274</f>
        <v>0</v>
      </c>
      <c r="M271" s="60">
        <v>0</v>
      </c>
      <c r="N271" s="60">
        <v>0</v>
      </c>
      <c r="O271" s="60">
        <v>0</v>
      </c>
      <c r="P271" s="60">
        <v>0</v>
      </c>
      <c r="Q271" s="60">
        <v>0</v>
      </c>
      <c r="R271" s="60">
        <v>0</v>
      </c>
      <c r="S271" s="60">
        <v>0</v>
      </c>
      <c r="T271" s="60">
        <v>0</v>
      </c>
      <c r="U271" s="175"/>
    </row>
    <row r="272" spans="1:21" s="45" customFormat="1" ht="34.5" customHeight="1">
      <c r="A272" s="124"/>
      <c r="B272" s="127"/>
      <c r="C272" s="73" t="s">
        <v>5</v>
      </c>
      <c r="D272" s="60">
        <f t="shared" si="174"/>
        <v>0</v>
      </c>
      <c r="E272" s="60">
        <v>0</v>
      </c>
      <c r="F272" s="60">
        <v>0</v>
      </c>
      <c r="G272" s="60">
        <v>0</v>
      </c>
      <c r="H272" s="60">
        <v>0</v>
      </c>
      <c r="I272" s="60">
        <v>0</v>
      </c>
      <c r="J272" s="60">
        <v>0</v>
      </c>
      <c r="K272" s="60">
        <v>0</v>
      </c>
      <c r="L272" s="60">
        <v>0</v>
      </c>
      <c r="M272" s="60">
        <v>0</v>
      </c>
      <c r="N272" s="60">
        <v>0</v>
      </c>
      <c r="O272" s="60">
        <v>0</v>
      </c>
      <c r="P272" s="60">
        <v>0</v>
      </c>
      <c r="Q272" s="60">
        <v>0</v>
      </c>
      <c r="R272" s="60">
        <v>0</v>
      </c>
      <c r="S272" s="60">
        <v>0</v>
      </c>
      <c r="T272" s="60">
        <v>0</v>
      </c>
      <c r="U272" s="175"/>
    </row>
    <row r="273" spans="1:21" s="45" customFormat="1" ht="21" customHeight="1">
      <c r="A273" s="124"/>
      <c r="B273" s="127"/>
      <c r="C273" s="73" t="s">
        <v>6</v>
      </c>
      <c r="D273" s="60">
        <f t="shared" si="174"/>
        <v>0</v>
      </c>
      <c r="E273" s="60">
        <v>0</v>
      </c>
      <c r="F273" s="60">
        <v>0</v>
      </c>
      <c r="G273" s="60">
        <v>0</v>
      </c>
      <c r="H273" s="60">
        <v>0</v>
      </c>
      <c r="I273" s="60">
        <v>0</v>
      </c>
      <c r="J273" s="60">
        <v>0</v>
      </c>
      <c r="K273" s="60">
        <v>0</v>
      </c>
      <c r="L273" s="60">
        <v>0</v>
      </c>
      <c r="M273" s="60">
        <v>0</v>
      </c>
      <c r="N273" s="60">
        <v>0</v>
      </c>
      <c r="O273" s="60">
        <v>0</v>
      </c>
      <c r="P273" s="60">
        <v>0</v>
      </c>
      <c r="Q273" s="60">
        <v>0</v>
      </c>
      <c r="R273" s="60">
        <v>0</v>
      </c>
      <c r="S273" s="60">
        <v>0</v>
      </c>
      <c r="T273" s="60">
        <v>0</v>
      </c>
      <c r="U273" s="175"/>
    </row>
    <row r="274" spans="1:21" s="45" customFormat="1" ht="21" customHeight="1">
      <c r="A274" s="124"/>
      <c r="B274" s="127"/>
      <c r="C274" s="73" t="s">
        <v>7</v>
      </c>
      <c r="D274" s="60">
        <f t="shared" si="174"/>
        <v>101.64400000000001</v>
      </c>
      <c r="E274" s="60">
        <v>0</v>
      </c>
      <c r="F274" s="60">
        <v>0</v>
      </c>
      <c r="G274" s="60">
        <v>0</v>
      </c>
      <c r="H274" s="60">
        <v>0</v>
      </c>
      <c r="I274" s="60">
        <v>0</v>
      </c>
      <c r="J274" s="60">
        <v>101.64400000000001</v>
      </c>
      <c r="K274" s="60">
        <v>0</v>
      </c>
      <c r="L274" s="60">
        <v>0</v>
      </c>
      <c r="M274" s="60">
        <v>0</v>
      </c>
      <c r="N274" s="60">
        <v>0</v>
      </c>
      <c r="O274" s="60">
        <v>0</v>
      </c>
      <c r="P274" s="60">
        <v>0</v>
      </c>
      <c r="Q274" s="60">
        <v>0</v>
      </c>
      <c r="R274" s="60">
        <v>0</v>
      </c>
      <c r="S274" s="60">
        <v>0</v>
      </c>
      <c r="T274" s="60">
        <v>0</v>
      </c>
      <c r="U274" s="175"/>
    </row>
    <row r="275" spans="1:21" s="45" customFormat="1" ht="21" customHeight="1">
      <c r="A275" s="125"/>
      <c r="B275" s="128"/>
      <c r="C275" s="73" t="s">
        <v>8</v>
      </c>
      <c r="D275" s="60">
        <f t="shared" si="174"/>
        <v>0</v>
      </c>
      <c r="E275" s="60">
        <v>0</v>
      </c>
      <c r="F275" s="60">
        <v>0</v>
      </c>
      <c r="G275" s="60">
        <v>0</v>
      </c>
      <c r="H275" s="60">
        <v>0</v>
      </c>
      <c r="I275" s="60">
        <v>0</v>
      </c>
      <c r="J275" s="60">
        <v>0</v>
      </c>
      <c r="K275" s="60">
        <v>0</v>
      </c>
      <c r="L275" s="60">
        <v>0</v>
      </c>
      <c r="M275" s="60">
        <v>0</v>
      </c>
      <c r="N275" s="60">
        <v>0</v>
      </c>
      <c r="O275" s="60">
        <v>0</v>
      </c>
      <c r="P275" s="60">
        <v>0</v>
      </c>
      <c r="Q275" s="60">
        <v>0</v>
      </c>
      <c r="R275" s="60">
        <v>0</v>
      </c>
      <c r="S275" s="60">
        <v>0</v>
      </c>
      <c r="T275" s="60">
        <v>0</v>
      </c>
      <c r="U275" s="175"/>
    </row>
    <row r="276" spans="1:21" s="45" customFormat="1" ht="21" customHeight="1">
      <c r="A276" s="123" t="s">
        <v>224</v>
      </c>
      <c r="B276" s="126" t="s">
        <v>293</v>
      </c>
      <c r="C276" s="73" t="s">
        <v>4</v>
      </c>
      <c r="D276" s="60">
        <f t="shared" si="174"/>
        <v>33609.599999999999</v>
      </c>
      <c r="E276" s="60">
        <v>0</v>
      </c>
      <c r="F276" s="60">
        <v>0</v>
      </c>
      <c r="G276" s="60">
        <v>0</v>
      </c>
      <c r="H276" s="60">
        <v>0</v>
      </c>
      <c r="I276" s="60">
        <v>0</v>
      </c>
      <c r="J276" s="60">
        <f>J277+J278+J279+J280</f>
        <v>0</v>
      </c>
      <c r="K276" s="60">
        <f>K277+K278+K279+K280</f>
        <v>817.5</v>
      </c>
      <c r="L276" s="60">
        <f>L277+L278+L279+L280</f>
        <v>32792.1</v>
      </c>
      <c r="M276" s="60">
        <v>0</v>
      </c>
      <c r="N276" s="60">
        <v>0</v>
      </c>
      <c r="O276" s="60">
        <v>0</v>
      </c>
      <c r="P276" s="60">
        <v>0</v>
      </c>
      <c r="Q276" s="60">
        <v>0</v>
      </c>
      <c r="R276" s="60">
        <v>0</v>
      </c>
      <c r="S276" s="60">
        <v>0</v>
      </c>
      <c r="T276" s="60">
        <v>0</v>
      </c>
      <c r="U276" s="175"/>
    </row>
    <row r="277" spans="1:21" s="45" customFormat="1" ht="39" customHeight="1">
      <c r="A277" s="124"/>
      <c r="B277" s="127"/>
      <c r="C277" s="73" t="s">
        <v>5</v>
      </c>
      <c r="D277" s="60">
        <f t="shared" si="174"/>
        <v>0</v>
      </c>
      <c r="E277" s="60">
        <v>0</v>
      </c>
      <c r="F277" s="60">
        <v>0</v>
      </c>
      <c r="G277" s="60">
        <v>0</v>
      </c>
      <c r="H277" s="60">
        <v>0</v>
      </c>
      <c r="I277" s="60">
        <v>0</v>
      </c>
      <c r="J277" s="60">
        <v>0</v>
      </c>
      <c r="K277" s="60">
        <v>0</v>
      </c>
      <c r="L277" s="60">
        <v>0</v>
      </c>
      <c r="M277" s="60">
        <v>0</v>
      </c>
      <c r="N277" s="60">
        <v>0</v>
      </c>
      <c r="O277" s="60">
        <v>0</v>
      </c>
      <c r="P277" s="60">
        <v>0</v>
      </c>
      <c r="Q277" s="60">
        <v>0</v>
      </c>
      <c r="R277" s="60">
        <v>0</v>
      </c>
      <c r="S277" s="60">
        <v>0</v>
      </c>
      <c r="T277" s="60">
        <v>0</v>
      </c>
      <c r="U277" s="175"/>
    </row>
    <row r="278" spans="1:21" s="45" customFormat="1" ht="21" customHeight="1">
      <c r="A278" s="124"/>
      <c r="B278" s="127"/>
      <c r="C278" s="73" t="s">
        <v>6</v>
      </c>
      <c r="D278" s="60">
        <f t="shared" si="174"/>
        <v>0</v>
      </c>
      <c r="E278" s="60">
        <v>0</v>
      </c>
      <c r="F278" s="60">
        <v>0</v>
      </c>
      <c r="G278" s="60">
        <v>0</v>
      </c>
      <c r="H278" s="60">
        <v>0</v>
      </c>
      <c r="I278" s="60">
        <v>0</v>
      </c>
      <c r="J278" s="60">
        <v>0</v>
      </c>
      <c r="K278" s="60">
        <v>0</v>
      </c>
      <c r="L278" s="60">
        <v>0</v>
      </c>
      <c r="M278" s="60">
        <v>0</v>
      </c>
      <c r="N278" s="60">
        <v>0</v>
      </c>
      <c r="O278" s="60">
        <v>0</v>
      </c>
      <c r="P278" s="60">
        <v>0</v>
      </c>
      <c r="Q278" s="60">
        <v>0</v>
      </c>
      <c r="R278" s="60">
        <v>0</v>
      </c>
      <c r="S278" s="60">
        <v>0</v>
      </c>
      <c r="T278" s="60">
        <v>0</v>
      </c>
      <c r="U278" s="175"/>
    </row>
    <row r="279" spans="1:21" s="45" customFormat="1" ht="21" customHeight="1">
      <c r="A279" s="124"/>
      <c r="B279" s="127"/>
      <c r="C279" s="73" t="s">
        <v>7</v>
      </c>
      <c r="D279" s="60">
        <f t="shared" si="174"/>
        <v>49210.2</v>
      </c>
      <c r="E279" s="60">
        <v>0</v>
      </c>
      <c r="F279" s="60">
        <v>0</v>
      </c>
      <c r="G279" s="60">
        <v>0</v>
      </c>
      <c r="H279" s="60">
        <v>0</v>
      </c>
      <c r="I279" s="60">
        <v>0</v>
      </c>
      <c r="J279" s="60">
        <v>0</v>
      </c>
      <c r="K279" s="60">
        <v>817.5</v>
      </c>
      <c r="L279" s="60">
        <v>32792.1</v>
      </c>
      <c r="M279" s="60">
        <v>15600.6</v>
      </c>
      <c r="N279" s="60">
        <v>0</v>
      </c>
      <c r="O279" s="60">
        <v>0</v>
      </c>
      <c r="P279" s="60">
        <v>0</v>
      </c>
      <c r="Q279" s="60">
        <v>0</v>
      </c>
      <c r="R279" s="60">
        <v>0</v>
      </c>
      <c r="S279" s="60">
        <v>0</v>
      </c>
      <c r="T279" s="60">
        <v>0</v>
      </c>
      <c r="U279" s="175"/>
    </row>
    <row r="280" spans="1:21" s="45" customFormat="1" ht="21" customHeight="1">
      <c r="A280" s="125"/>
      <c r="B280" s="128"/>
      <c r="C280" s="73" t="s">
        <v>8</v>
      </c>
      <c r="D280" s="60">
        <f t="shared" si="174"/>
        <v>0</v>
      </c>
      <c r="E280" s="60">
        <v>0</v>
      </c>
      <c r="F280" s="60">
        <v>0</v>
      </c>
      <c r="G280" s="60">
        <v>0</v>
      </c>
      <c r="H280" s="60">
        <v>0</v>
      </c>
      <c r="I280" s="60">
        <v>0</v>
      </c>
      <c r="J280" s="60">
        <v>0</v>
      </c>
      <c r="K280" s="60">
        <v>0</v>
      </c>
      <c r="L280" s="60">
        <v>0</v>
      </c>
      <c r="M280" s="60">
        <v>0</v>
      </c>
      <c r="N280" s="60">
        <v>0</v>
      </c>
      <c r="O280" s="60">
        <v>0</v>
      </c>
      <c r="P280" s="60">
        <v>0</v>
      </c>
      <c r="Q280" s="60">
        <v>0</v>
      </c>
      <c r="R280" s="60">
        <v>0</v>
      </c>
      <c r="S280" s="60">
        <v>0</v>
      </c>
      <c r="T280" s="60">
        <v>0</v>
      </c>
      <c r="U280" s="175"/>
    </row>
    <row r="281" spans="1:21" s="45" customFormat="1" ht="21" customHeight="1">
      <c r="A281" s="123" t="s">
        <v>225</v>
      </c>
      <c r="B281" s="126" t="s">
        <v>218</v>
      </c>
      <c r="C281" s="73" t="s">
        <v>4</v>
      </c>
      <c r="D281" s="60">
        <f t="shared" si="174"/>
        <v>132.88</v>
      </c>
      <c r="E281" s="60">
        <v>0</v>
      </c>
      <c r="F281" s="60">
        <v>0</v>
      </c>
      <c r="G281" s="60">
        <v>0</v>
      </c>
      <c r="H281" s="60">
        <v>0</v>
      </c>
      <c r="I281" s="60">
        <v>0</v>
      </c>
      <c r="J281" s="60">
        <v>0</v>
      </c>
      <c r="K281" s="60">
        <f>K282+K283+K284+K285</f>
        <v>132.88</v>
      </c>
      <c r="L281" s="60">
        <v>0</v>
      </c>
      <c r="M281" s="60">
        <v>0</v>
      </c>
      <c r="N281" s="60">
        <v>0</v>
      </c>
      <c r="O281" s="60">
        <v>0</v>
      </c>
      <c r="P281" s="60">
        <v>0</v>
      </c>
      <c r="Q281" s="60">
        <v>0</v>
      </c>
      <c r="R281" s="60">
        <v>0</v>
      </c>
      <c r="S281" s="60">
        <v>0</v>
      </c>
      <c r="T281" s="60">
        <v>0</v>
      </c>
      <c r="U281" s="175"/>
    </row>
    <row r="282" spans="1:21" s="45" customFormat="1" ht="30" customHeight="1">
      <c r="A282" s="124"/>
      <c r="B282" s="127"/>
      <c r="C282" s="73" t="s">
        <v>5</v>
      </c>
      <c r="D282" s="60">
        <f t="shared" si="174"/>
        <v>0</v>
      </c>
      <c r="E282" s="60">
        <v>0</v>
      </c>
      <c r="F282" s="60">
        <v>0</v>
      </c>
      <c r="G282" s="60">
        <v>0</v>
      </c>
      <c r="H282" s="60">
        <v>0</v>
      </c>
      <c r="I282" s="60">
        <v>0</v>
      </c>
      <c r="J282" s="60">
        <v>0</v>
      </c>
      <c r="K282" s="60">
        <v>0</v>
      </c>
      <c r="L282" s="60">
        <v>0</v>
      </c>
      <c r="M282" s="60">
        <v>0</v>
      </c>
      <c r="N282" s="60">
        <v>0</v>
      </c>
      <c r="O282" s="60">
        <v>0</v>
      </c>
      <c r="P282" s="60">
        <v>0</v>
      </c>
      <c r="Q282" s="60">
        <v>0</v>
      </c>
      <c r="R282" s="60">
        <v>0</v>
      </c>
      <c r="S282" s="60">
        <v>0</v>
      </c>
      <c r="T282" s="60">
        <v>0</v>
      </c>
      <c r="U282" s="175"/>
    </row>
    <row r="283" spans="1:21" s="45" customFormat="1" ht="21" customHeight="1">
      <c r="A283" s="124"/>
      <c r="B283" s="127"/>
      <c r="C283" s="73" t="s">
        <v>6</v>
      </c>
      <c r="D283" s="60">
        <f t="shared" si="174"/>
        <v>0</v>
      </c>
      <c r="E283" s="60">
        <v>0</v>
      </c>
      <c r="F283" s="60">
        <v>0</v>
      </c>
      <c r="G283" s="60">
        <v>0</v>
      </c>
      <c r="H283" s="60">
        <v>0</v>
      </c>
      <c r="I283" s="60">
        <v>0</v>
      </c>
      <c r="J283" s="60">
        <v>0</v>
      </c>
      <c r="K283" s="60">
        <v>0</v>
      </c>
      <c r="L283" s="60">
        <v>0</v>
      </c>
      <c r="M283" s="60">
        <v>0</v>
      </c>
      <c r="N283" s="60">
        <v>0</v>
      </c>
      <c r="O283" s="60">
        <v>0</v>
      </c>
      <c r="P283" s="60">
        <v>0</v>
      </c>
      <c r="Q283" s="60">
        <v>0</v>
      </c>
      <c r="R283" s="60">
        <v>0</v>
      </c>
      <c r="S283" s="60">
        <v>0</v>
      </c>
      <c r="T283" s="60">
        <v>0</v>
      </c>
      <c r="U283" s="175"/>
    </row>
    <row r="284" spans="1:21" s="45" customFormat="1" ht="21" customHeight="1">
      <c r="A284" s="124"/>
      <c r="B284" s="127"/>
      <c r="C284" s="73" t="s">
        <v>7</v>
      </c>
      <c r="D284" s="60">
        <f t="shared" si="174"/>
        <v>132.88</v>
      </c>
      <c r="E284" s="60">
        <v>0</v>
      </c>
      <c r="F284" s="60">
        <v>0</v>
      </c>
      <c r="G284" s="60">
        <v>0</v>
      </c>
      <c r="H284" s="60">
        <v>0</v>
      </c>
      <c r="I284" s="60">
        <v>0</v>
      </c>
      <c r="J284" s="60">
        <v>0</v>
      </c>
      <c r="K284" s="60">
        <v>132.88</v>
      </c>
      <c r="L284" s="60">
        <v>0</v>
      </c>
      <c r="M284" s="60">
        <v>0</v>
      </c>
      <c r="N284" s="60">
        <v>0</v>
      </c>
      <c r="O284" s="60">
        <v>0</v>
      </c>
      <c r="P284" s="60">
        <v>0</v>
      </c>
      <c r="Q284" s="60">
        <v>0</v>
      </c>
      <c r="R284" s="60">
        <v>0</v>
      </c>
      <c r="S284" s="60">
        <v>0</v>
      </c>
      <c r="T284" s="60">
        <v>0</v>
      </c>
      <c r="U284" s="175"/>
    </row>
    <row r="285" spans="1:21" s="45" customFormat="1" ht="21" customHeight="1">
      <c r="A285" s="125"/>
      <c r="B285" s="128"/>
      <c r="C285" s="73" t="s">
        <v>8</v>
      </c>
      <c r="D285" s="60">
        <f t="shared" si="174"/>
        <v>0</v>
      </c>
      <c r="E285" s="60">
        <v>0</v>
      </c>
      <c r="F285" s="60">
        <v>0</v>
      </c>
      <c r="G285" s="60">
        <v>0</v>
      </c>
      <c r="H285" s="60">
        <v>0</v>
      </c>
      <c r="I285" s="60">
        <v>0</v>
      </c>
      <c r="J285" s="60">
        <v>0</v>
      </c>
      <c r="K285" s="60">
        <v>0</v>
      </c>
      <c r="L285" s="60">
        <v>0</v>
      </c>
      <c r="M285" s="60">
        <v>0</v>
      </c>
      <c r="N285" s="60">
        <v>0</v>
      </c>
      <c r="O285" s="60">
        <v>0</v>
      </c>
      <c r="P285" s="60">
        <v>0</v>
      </c>
      <c r="Q285" s="60">
        <v>0</v>
      </c>
      <c r="R285" s="60">
        <v>0</v>
      </c>
      <c r="S285" s="60">
        <v>0</v>
      </c>
      <c r="T285" s="60">
        <v>0</v>
      </c>
      <c r="U285" s="175"/>
    </row>
    <row r="286" spans="1:21" s="45" customFormat="1" ht="21" customHeight="1">
      <c r="A286" s="123" t="s">
        <v>228</v>
      </c>
      <c r="B286" s="126" t="s">
        <v>220</v>
      </c>
      <c r="C286" s="73" t="s">
        <v>4</v>
      </c>
      <c r="D286" s="60">
        <f t="shared" si="174"/>
        <v>887.07</v>
      </c>
      <c r="E286" s="60">
        <v>0</v>
      </c>
      <c r="F286" s="60">
        <v>0</v>
      </c>
      <c r="G286" s="60">
        <v>0</v>
      </c>
      <c r="H286" s="60">
        <v>0</v>
      </c>
      <c r="I286" s="60">
        <v>0</v>
      </c>
      <c r="J286" s="60">
        <v>0</v>
      </c>
      <c r="K286" s="60">
        <f>K287+K288+K289+K290</f>
        <v>887.07</v>
      </c>
      <c r="L286" s="60">
        <v>0</v>
      </c>
      <c r="M286" s="60">
        <v>0</v>
      </c>
      <c r="N286" s="60">
        <f>N287+N288+N289+N290</f>
        <v>0</v>
      </c>
      <c r="O286" s="60">
        <f t="shared" ref="O286:T286" si="175">O287+O288+O289+O290</f>
        <v>0</v>
      </c>
      <c r="P286" s="60">
        <f t="shared" si="175"/>
        <v>0</v>
      </c>
      <c r="Q286" s="60">
        <f t="shared" si="175"/>
        <v>0</v>
      </c>
      <c r="R286" s="60">
        <f t="shared" si="175"/>
        <v>0</v>
      </c>
      <c r="S286" s="60">
        <f t="shared" si="175"/>
        <v>0</v>
      </c>
      <c r="T286" s="60">
        <f t="shared" si="175"/>
        <v>0</v>
      </c>
      <c r="U286" s="175"/>
    </row>
    <row r="287" spans="1:21" s="45" customFormat="1" ht="31.5" customHeight="1">
      <c r="A287" s="124"/>
      <c r="B287" s="127"/>
      <c r="C287" s="73" t="s">
        <v>5</v>
      </c>
      <c r="D287" s="60">
        <f t="shared" si="174"/>
        <v>0</v>
      </c>
      <c r="E287" s="60">
        <v>0</v>
      </c>
      <c r="F287" s="60">
        <v>0</v>
      </c>
      <c r="G287" s="60">
        <v>0</v>
      </c>
      <c r="H287" s="60">
        <v>0</v>
      </c>
      <c r="I287" s="60">
        <v>0</v>
      </c>
      <c r="J287" s="60">
        <v>0</v>
      </c>
      <c r="K287" s="60">
        <v>0</v>
      </c>
      <c r="L287" s="60">
        <v>0</v>
      </c>
      <c r="M287" s="60">
        <v>0</v>
      </c>
      <c r="N287" s="60">
        <v>0</v>
      </c>
      <c r="O287" s="60">
        <v>0</v>
      </c>
      <c r="P287" s="60">
        <v>0</v>
      </c>
      <c r="Q287" s="60">
        <v>0</v>
      </c>
      <c r="R287" s="60">
        <v>0</v>
      </c>
      <c r="S287" s="60">
        <v>0</v>
      </c>
      <c r="T287" s="60">
        <v>0</v>
      </c>
      <c r="U287" s="175"/>
    </row>
    <row r="288" spans="1:21" s="45" customFormat="1" ht="21" customHeight="1">
      <c r="A288" s="124"/>
      <c r="B288" s="127"/>
      <c r="C288" s="73" t="s">
        <v>6</v>
      </c>
      <c r="D288" s="60">
        <f t="shared" si="174"/>
        <v>0</v>
      </c>
      <c r="E288" s="60">
        <v>0</v>
      </c>
      <c r="F288" s="60">
        <v>0</v>
      </c>
      <c r="G288" s="60">
        <v>0</v>
      </c>
      <c r="H288" s="60">
        <v>0</v>
      </c>
      <c r="I288" s="60">
        <v>0</v>
      </c>
      <c r="J288" s="60">
        <v>0</v>
      </c>
      <c r="K288" s="60">
        <v>0</v>
      </c>
      <c r="L288" s="60">
        <v>0</v>
      </c>
      <c r="M288" s="60">
        <v>0</v>
      </c>
      <c r="N288" s="60">
        <v>0</v>
      </c>
      <c r="O288" s="60">
        <v>0</v>
      </c>
      <c r="P288" s="60">
        <v>0</v>
      </c>
      <c r="Q288" s="60">
        <v>0</v>
      </c>
      <c r="R288" s="60">
        <v>0</v>
      </c>
      <c r="S288" s="60">
        <v>0</v>
      </c>
      <c r="T288" s="60">
        <v>0</v>
      </c>
      <c r="U288" s="175"/>
    </row>
    <row r="289" spans="1:21" s="45" customFormat="1" ht="21" customHeight="1">
      <c r="A289" s="124"/>
      <c r="B289" s="127"/>
      <c r="C289" s="73" t="s">
        <v>7</v>
      </c>
      <c r="D289" s="60">
        <f t="shared" si="174"/>
        <v>887.07</v>
      </c>
      <c r="E289" s="60">
        <v>0</v>
      </c>
      <c r="F289" s="60">
        <v>0</v>
      </c>
      <c r="G289" s="60">
        <v>0</v>
      </c>
      <c r="H289" s="60">
        <v>0</v>
      </c>
      <c r="I289" s="60">
        <v>0</v>
      </c>
      <c r="J289" s="60">
        <v>0</v>
      </c>
      <c r="K289" s="60">
        <v>887.07</v>
      </c>
      <c r="L289" s="60">
        <v>0</v>
      </c>
      <c r="M289" s="60">
        <v>0</v>
      </c>
      <c r="N289" s="60">
        <v>0</v>
      </c>
      <c r="O289" s="60">
        <v>0</v>
      </c>
      <c r="P289" s="60">
        <v>0</v>
      </c>
      <c r="Q289" s="60">
        <v>0</v>
      </c>
      <c r="R289" s="60">
        <v>0</v>
      </c>
      <c r="S289" s="60">
        <v>0</v>
      </c>
      <c r="T289" s="60">
        <v>0</v>
      </c>
      <c r="U289" s="175"/>
    </row>
    <row r="290" spans="1:21" s="45" customFormat="1" ht="21" customHeight="1">
      <c r="A290" s="125"/>
      <c r="B290" s="128"/>
      <c r="C290" s="73" t="s">
        <v>8</v>
      </c>
      <c r="D290" s="60">
        <f t="shared" si="174"/>
        <v>0</v>
      </c>
      <c r="E290" s="60">
        <v>0</v>
      </c>
      <c r="F290" s="60">
        <v>0</v>
      </c>
      <c r="G290" s="60">
        <v>0</v>
      </c>
      <c r="H290" s="60">
        <v>0</v>
      </c>
      <c r="I290" s="60">
        <v>0</v>
      </c>
      <c r="J290" s="60">
        <v>0</v>
      </c>
      <c r="K290" s="60">
        <v>0</v>
      </c>
      <c r="L290" s="60">
        <v>0</v>
      </c>
      <c r="M290" s="60">
        <v>0</v>
      </c>
      <c r="N290" s="60">
        <v>0</v>
      </c>
      <c r="O290" s="60">
        <v>0</v>
      </c>
      <c r="P290" s="60">
        <v>0</v>
      </c>
      <c r="Q290" s="60">
        <v>0</v>
      </c>
      <c r="R290" s="60">
        <v>0</v>
      </c>
      <c r="S290" s="60">
        <v>0</v>
      </c>
      <c r="T290" s="60">
        <v>0</v>
      </c>
      <c r="U290" s="175"/>
    </row>
    <row r="291" spans="1:21" s="72" customFormat="1" ht="21" customHeight="1">
      <c r="A291" s="134" t="s">
        <v>242</v>
      </c>
      <c r="B291" s="129" t="s">
        <v>253</v>
      </c>
      <c r="C291" s="71" t="s">
        <v>4</v>
      </c>
      <c r="D291" s="60">
        <f t="shared" si="174"/>
        <v>25000</v>
      </c>
      <c r="E291" s="59">
        <f>E292+E293+E294+E295</f>
        <v>0</v>
      </c>
      <c r="F291" s="59">
        <f t="shared" ref="F291:J291" si="176">F292+F293+F294+F295</f>
        <v>0</v>
      </c>
      <c r="G291" s="59">
        <f t="shared" si="176"/>
        <v>0</v>
      </c>
      <c r="H291" s="59">
        <f t="shared" si="176"/>
        <v>0</v>
      </c>
      <c r="I291" s="59">
        <f t="shared" si="176"/>
        <v>0</v>
      </c>
      <c r="J291" s="59">
        <f t="shared" si="176"/>
        <v>0</v>
      </c>
      <c r="K291" s="59">
        <f>K292+K293+K294+K295</f>
        <v>10000</v>
      </c>
      <c r="L291" s="59">
        <f t="shared" ref="L291:N291" si="177">L292+L293+L294+L295</f>
        <v>10000</v>
      </c>
      <c r="M291" s="59">
        <f>M292+M293+M294+M295</f>
        <v>5000</v>
      </c>
      <c r="N291" s="59">
        <f t="shared" si="177"/>
        <v>0</v>
      </c>
      <c r="O291" s="59">
        <f t="shared" ref="O291:T291" si="178">O292+O293+O294+O295</f>
        <v>0</v>
      </c>
      <c r="P291" s="59">
        <f t="shared" si="178"/>
        <v>0</v>
      </c>
      <c r="Q291" s="59">
        <f t="shared" si="178"/>
        <v>0</v>
      </c>
      <c r="R291" s="59">
        <f t="shared" si="178"/>
        <v>0</v>
      </c>
      <c r="S291" s="59">
        <f t="shared" si="178"/>
        <v>0</v>
      </c>
      <c r="T291" s="59">
        <f t="shared" si="178"/>
        <v>0</v>
      </c>
      <c r="U291" s="175"/>
    </row>
    <row r="292" spans="1:21" s="72" customFormat="1" ht="36.75" customHeight="1">
      <c r="A292" s="135"/>
      <c r="B292" s="130"/>
      <c r="C292" s="71" t="s">
        <v>5</v>
      </c>
      <c r="D292" s="60">
        <f t="shared" si="174"/>
        <v>10000</v>
      </c>
      <c r="E292" s="59">
        <v>0</v>
      </c>
      <c r="F292" s="59">
        <v>0</v>
      </c>
      <c r="G292" s="59">
        <v>0</v>
      </c>
      <c r="H292" s="59">
        <v>0</v>
      </c>
      <c r="I292" s="59">
        <v>0</v>
      </c>
      <c r="J292" s="59">
        <v>0</v>
      </c>
      <c r="K292" s="59">
        <f>K297+K302</f>
        <v>0</v>
      </c>
      <c r="L292" s="59">
        <f t="shared" ref="L292:N292" si="179">L297+L302</f>
        <v>10000</v>
      </c>
      <c r="M292" s="59">
        <f t="shared" si="179"/>
        <v>0</v>
      </c>
      <c r="N292" s="59">
        <f t="shared" si="179"/>
        <v>0</v>
      </c>
      <c r="O292" s="59">
        <f t="shared" ref="O292:T292" si="180">O297+O302</f>
        <v>0</v>
      </c>
      <c r="P292" s="59">
        <f t="shared" si="180"/>
        <v>0</v>
      </c>
      <c r="Q292" s="59">
        <f t="shared" si="180"/>
        <v>0</v>
      </c>
      <c r="R292" s="59">
        <f t="shared" si="180"/>
        <v>0</v>
      </c>
      <c r="S292" s="59">
        <f t="shared" si="180"/>
        <v>0</v>
      </c>
      <c r="T292" s="59">
        <f t="shared" si="180"/>
        <v>0</v>
      </c>
      <c r="U292" s="175"/>
    </row>
    <row r="293" spans="1:21" s="72" customFormat="1" ht="21" customHeight="1">
      <c r="A293" s="135"/>
      <c r="B293" s="130"/>
      <c r="C293" s="71" t="s">
        <v>6</v>
      </c>
      <c r="D293" s="60">
        <f t="shared" si="174"/>
        <v>15000</v>
      </c>
      <c r="E293" s="59">
        <v>0</v>
      </c>
      <c r="F293" s="59">
        <v>0</v>
      </c>
      <c r="G293" s="59">
        <v>0</v>
      </c>
      <c r="H293" s="59">
        <v>0</v>
      </c>
      <c r="I293" s="59">
        <v>0</v>
      </c>
      <c r="J293" s="59">
        <v>0</v>
      </c>
      <c r="K293" s="59">
        <f>K298+K303</f>
        <v>10000</v>
      </c>
      <c r="L293" s="59">
        <f t="shared" ref="L293:N293" si="181">L298+L303</f>
        <v>0</v>
      </c>
      <c r="M293" s="59">
        <f>M298+M303+M308</f>
        <v>5000</v>
      </c>
      <c r="N293" s="59">
        <f t="shared" si="181"/>
        <v>0</v>
      </c>
      <c r="O293" s="59">
        <f t="shared" ref="O293:T293" si="182">O298+O303</f>
        <v>0</v>
      </c>
      <c r="P293" s="59">
        <f t="shared" si="182"/>
        <v>0</v>
      </c>
      <c r="Q293" s="59">
        <f t="shared" si="182"/>
        <v>0</v>
      </c>
      <c r="R293" s="59">
        <f t="shared" si="182"/>
        <v>0</v>
      </c>
      <c r="S293" s="59">
        <f t="shared" si="182"/>
        <v>0</v>
      </c>
      <c r="T293" s="59">
        <f t="shared" si="182"/>
        <v>0</v>
      </c>
      <c r="U293" s="175"/>
    </row>
    <row r="294" spans="1:21" s="72" customFormat="1" ht="21" customHeight="1">
      <c r="A294" s="135"/>
      <c r="B294" s="130"/>
      <c r="C294" s="71" t="s">
        <v>7</v>
      </c>
      <c r="D294" s="60">
        <f t="shared" si="174"/>
        <v>0</v>
      </c>
      <c r="E294" s="59">
        <v>0</v>
      </c>
      <c r="F294" s="59">
        <v>0</v>
      </c>
      <c r="G294" s="59">
        <v>0</v>
      </c>
      <c r="H294" s="59">
        <v>0</v>
      </c>
      <c r="I294" s="59">
        <v>0</v>
      </c>
      <c r="J294" s="59">
        <v>0</v>
      </c>
      <c r="K294" s="59">
        <f>K299+K304</f>
        <v>0</v>
      </c>
      <c r="L294" s="59">
        <f t="shared" ref="L294:N294" si="183">L299+L304</f>
        <v>0</v>
      </c>
      <c r="M294" s="59">
        <f t="shared" si="183"/>
        <v>0</v>
      </c>
      <c r="N294" s="59">
        <f t="shared" si="183"/>
        <v>0</v>
      </c>
      <c r="O294" s="59">
        <f t="shared" ref="O294:T294" si="184">O299+O304</f>
        <v>0</v>
      </c>
      <c r="P294" s="59">
        <f t="shared" si="184"/>
        <v>0</v>
      </c>
      <c r="Q294" s="59">
        <f t="shared" si="184"/>
        <v>0</v>
      </c>
      <c r="R294" s="59">
        <f t="shared" si="184"/>
        <v>0</v>
      </c>
      <c r="S294" s="59">
        <f t="shared" si="184"/>
        <v>0</v>
      </c>
      <c r="T294" s="59">
        <f t="shared" si="184"/>
        <v>0</v>
      </c>
      <c r="U294" s="175"/>
    </row>
    <row r="295" spans="1:21" s="72" customFormat="1" ht="21" customHeight="1">
      <c r="A295" s="136"/>
      <c r="B295" s="131"/>
      <c r="C295" s="71" t="s">
        <v>8</v>
      </c>
      <c r="D295" s="60">
        <f t="shared" si="174"/>
        <v>0</v>
      </c>
      <c r="E295" s="59">
        <v>0</v>
      </c>
      <c r="F295" s="59">
        <v>0</v>
      </c>
      <c r="G295" s="59">
        <v>0</v>
      </c>
      <c r="H295" s="59">
        <v>0</v>
      </c>
      <c r="I295" s="59">
        <v>0</v>
      </c>
      <c r="J295" s="59">
        <v>0</v>
      </c>
      <c r="K295" s="59">
        <f>K300+K305</f>
        <v>0</v>
      </c>
      <c r="L295" s="59">
        <f t="shared" ref="L295:N295" si="185">L300+L305</f>
        <v>0</v>
      </c>
      <c r="M295" s="59">
        <f t="shared" si="185"/>
        <v>0</v>
      </c>
      <c r="N295" s="59">
        <f t="shared" si="185"/>
        <v>0</v>
      </c>
      <c r="O295" s="59">
        <f t="shared" ref="O295:T295" si="186">O300+O305</f>
        <v>0</v>
      </c>
      <c r="P295" s="59">
        <f t="shared" si="186"/>
        <v>0</v>
      </c>
      <c r="Q295" s="59">
        <f t="shared" si="186"/>
        <v>0</v>
      </c>
      <c r="R295" s="59">
        <f t="shared" si="186"/>
        <v>0</v>
      </c>
      <c r="S295" s="59">
        <f t="shared" si="186"/>
        <v>0</v>
      </c>
      <c r="T295" s="59">
        <f t="shared" si="186"/>
        <v>0</v>
      </c>
      <c r="U295" s="175"/>
    </row>
    <row r="296" spans="1:21" s="45" customFormat="1" ht="21" customHeight="1">
      <c r="A296" s="123" t="s">
        <v>243</v>
      </c>
      <c r="B296" s="126" t="s">
        <v>246</v>
      </c>
      <c r="C296" s="73" t="s">
        <v>4</v>
      </c>
      <c r="D296" s="60">
        <f t="shared" si="174"/>
        <v>20000</v>
      </c>
      <c r="E296" s="60">
        <v>0</v>
      </c>
      <c r="F296" s="60">
        <v>0</v>
      </c>
      <c r="G296" s="60">
        <v>0</v>
      </c>
      <c r="H296" s="60">
        <v>0</v>
      </c>
      <c r="I296" s="60">
        <v>0</v>
      </c>
      <c r="J296" s="60">
        <v>0</v>
      </c>
      <c r="K296" s="60">
        <f>K297+K298+K299+K300</f>
        <v>10000</v>
      </c>
      <c r="L296" s="60">
        <f>L297+L298+L299+L300</f>
        <v>10000</v>
      </c>
      <c r="M296" s="60">
        <v>0</v>
      </c>
      <c r="N296" s="60">
        <v>0</v>
      </c>
      <c r="O296" s="60">
        <v>0</v>
      </c>
      <c r="P296" s="60">
        <v>0</v>
      </c>
      <c r="Q296" s="60">
        <v>0</v>
      </c>
      <c r="R296" s="60">
        <v>0</v>
      </c>
      <c r="S296" s="60">
        <v>0</v>
      </c>
      <c r="T296" s="60">
        <v>0</v>
      </c>
      <c r="U296" s="175"/>
    </row>
    <row r="297" spans="1:21" s="45" customFormat="1" ht="30.75" customHeight="1">
      <c r="A297" s="124"/>
      <c r="B297" s="127"/>
      <c r="C297" s="73" t="s">
        <v>5</v>
      </c>
      <c r="D297" s="60">
        <f t="shared" si="174"/>
        <v>10000</v>
      </c>
      <c r="E297" s="60">
        <v>0</v>
      </c>
      <c r="F297" s="60">
        <v>0</v>
      </c>
      <c r="G297" s="60">
        <v>0</v>
      </c>
      <c r="H297" s="60">
        <v>0</v>
      </c>
      <c r="I297" s="60">
        <v>0</v>
      </c>
      <c r="J297" s="60">
        <v>0</v>
      </c>
      <c r="K297" s="60">
        <v>0</v>
      </c>
      <c r="L297" s="60">
        <v>10000</v>
      </c>
      <c r="M297" s="60">
        <v>0</v>
      </c>
      <c r="N297" s="60">
        <v>0</v>
      </c>
      <c r="O297" s="60">
        <v>0</v>
      </c>
      <c r="P297" s="60">
        <v>0</v>
      </c>
      <c r="Q297" s="60">
        <v>0</v>
      </c>
      <c r="R297" s="60">
        <v>0</v>
      </c>
      <c r="S297" s="60">
        <v>0</v>
      </c>
      <c r="T297" s="60">
        <v>0</v>
      </c>
      <c r="U297" s="175"/>
    </row>
    <row r="298" spans="1:21" s="45" customFormat="1" ht="21" customHeight="1">
      <c r="A298" s="124"/>
      <c r="B298" s="127"/>
      <c r="C298" s="73" t="s">
        <v>6</v>
      </c>
      <c r="D298" s="60">
        <f t="shared" si="174"/>
        <v>10000</v>
      </c>
      <c r="E298" s="60">
        <v>0</v>
      </c>
      <c r="F298" s="60">
        <v>0</v>
      </c>
      <c r="G298" s="60">
        <v>0</v>
      </c>
      <c r="H298" s="60">
        <v>0</v>
      </c>
      <c r="I298" s="60">
        <v>0</v>
      </c>
      <c r="J298" s="60">
        <v>0</v>
      </c>
      <c r="K298" s="60">
        <v>10000</v>
      </c>
      <c r="L298" s="60">
        <v>0</v>
      </c>
      <c r="M298" s="60">
        <v>0</v>
      </c>
      <c r="N298" s="60">
        <v>0</v>
      </c>
      <c r="O298" s="60">
        <v>0</v>
      </c>
      <c r="P298" s="60">
        <v>0</v>
      </c>
      <c r="Q298" s="60">
        <v>0</v>
      </c>
      <c r="R298" s="60">
        <v>0</v>
      </c>
      <c r="S298" s="60">
        <v>0</v>
      </c>
      <c r="T298" s="60">
        <v>0</v>
      </c>
      <c r="U298" s="175"/>
    </row>
    <row r="299" spans="1:21" s="45" customFormat="1" ht="21" customHeight="1">
      <c r="A299" s="124"/>
      <c r="B299" s="127"/>
      <c r="C299" s="73" t="s">
        <v>7</v>
      </c>
      <c r="D299" s="60">
        <f t="shared" si="174"/>
        <v>0</v>
      </c>
      <c r="E299" s="60">
        <v>0</v>
      </c>
      <c r="F299" s="60">
        <v>0</v>
      </c>
      <c r="G299" s="60">
        <v>0</v>
      </c>
      <c r="H299" s="60">
        <v>0</v>
      </c>
      <c r="I299" s="60">
        <v>0</v>
      </c>
      <c r="J299" s="60">
        <v>0</v>
      </c>
      <c r="K299" s="60">
        <v>0</v>
      </c>
      <c r="L299" s="60">
        <v>0</v>
      </c>
      <c r="M299" s="60">
        <v>0</v>
      </c>
      <c r="N299" s="60">
        <v>0</v>
      </c>
      <c r="O299" s="60">
        <v>0</v>
      </c>
      <c r="P299" s="60">
        <v>0</v>
      </c>
      <c r="Q299" s="60">
        <v>0</v>
      </c>
      <c r="R299" s="60">
        <v>0</v>
      </c>
      <c r="S299" s="60">
        <v>0</v>
      </c>
      <c r="T299" s="60">
        <v>0</v>
      </c>
      <c r="U299" s="175"/>
    </row>
    <row r="300" spans="1:21" s="45" customFormat="1" ht="21" customHeight="1">
      <c r="A300" s="125"/>
      <c r="B300" s="128"/>
      <c r="C300" s="73" t="s">
        <v>8</v>
      </c>
      <c r="D300" s="60">
        <f t="shared" si="174"/>
        <v>0</v>
      </c>
      <c r="E300" s="60">
        <v>0</v>
      </c>
      <c r="F300" s="60">
        <v>0</v>
      </c>
      <c r="G300" s="60">
        <v>0</v>
      </c>
      <c r="H300" s="60">
        <v>0</v>
      </c>
      <c r="I300" s="60">
        <v>0</v>
      </c>
      <c r="J300" s="60">
        <v>0</v>
      </c>
      <c r="K300" s="60">
        <v>0</v>
      </c>
      <c r="L300" s="60">
        <v>0</v>
      </c>
      <c r="M300" s="60">
        <v>0</v>
      </c>
      <c r="N300" s="60">
        <v>0</v>
      </c>
      <c r="O300" s="60">
        <v>0</v>
      </c>
      <c r="P300" s="60">
        <v>0</v>
      </c>
      <c r="Q300" s="60">
        <v>0</v>
      </c>
      <c r="R300" s="60">
        <v>0</v>
      </c>
      <c r="S300" s="60">
        <v>0</v>
      </c>
      <c r="T300" s="60">
        <v>0</v>
      </c>
      <c r="U300" s="175"/>
    </row>
    <row r="301" spans="1:21" s="45" customFormat="1" ht="21" customHeight="1">
      <c r="A301" s="123" t="s">
        <v>254</v>
      </c>
      <c r="B301" s="126" t="s">
        <v>246</v>
      </c>
      <c r="C301" s="73" t="s">
        <v>4</v>
      </c>
      <c r="D301" s="60">
        <f t="shared" si="174"/>
        <v>0</v>
      </c>
      <c r="E301" s="60">
        <v>0</v>
      </c>
      <c r="F301" s="60">
        <v>0</v>
      </c>
      <c r="G301" s="60">
        <v>0</v>
      </c>
      <c r="H301" s="60">
        <v>0</v>
      </c>
      <c r="I301" s="60">
        <v>0</v>
      </c>
      <c r="J301" s="60">
        <v>0</v>
      </c>
      <c r="K301" s="60">
        <v>0</v>
      </c>
      <c r="L301" s="60">
        <v>0</v>
      </c>
      <c r="M301" s="60">
        <v>0</v>
      </c>
      <c r="N301" s="60">
        <v>0</v>
      </c>
      <c r="O301" s="60">
        <v>0</v>
      </c>
      <c r="P301" s="60">
        <v>0</v>
      </c>
      <c r="Q301" s="60">
        <v>0</v>
      </c>
      <c r="R301" s="60">
        <v>0</v>
      </c>
      <c r="S301" s="60">
        <v>0</v>
      </c>
      <c r="T301" s="60">
        <v>0</v>
      </c>
      <c r="U301" s="175"/>
    </row>
    <row r="302" spans="1:21" s="45" customFormat="1" ht="28.5" customHeight="1">
      <c r="A302" s="124"/>
      <c r="B302" s="127"/>
      <c r="C302" s="73" t="s">
        <v>5</v>
      </c>
      <c r="D302" s="60">
        <f t="shared" si="174"/>
        <v>0</v>
      </c>
      <c r="E302" s="60">
        <v>0</v>
      </c>
      <c r="F302" s="60">
        <v>0</v>
      </c>
      <c r="G302" s="60">
        <v>0</v>
      </c>
      <c r="H302" s="60">
        <v>0</v>
      </c>
      <c r="I302" s="60">
        <v>0</v>
      </c>
      <c r="J302" s="60">
        <v>0</v>
      </c>
      <c r="K302" s="60">
        <v>0</v>
      </c>
      <c r="L302" s="60">
        <v>0</v>
      </c>
      <c r="M302" s="60">
        <v>0</v>
      </c>
      <c r="N302" s="60">
        <v>0</v>
      </c>
      <c r="O302" s="60">
        <v>0</v>
      </c>
      <c r="P302" s="60">
        <v>0</v>
      </c>
      <c r="Q302" s="60">
        <v>0</v>
      </c>
      <c r="R302" s="60">
        <v>0</v>
      </c>
      <c r="S302" s="60">
        <v>0</v>
      </c>
      <c r="T302" s="60">
        <v>0</v>
      </c>
      <c r="U302" s="175"/>
    </row>
    <row r="303" spans="1:21" s="45" customFormat="1" ht="21" customHeight="1">
      <c r="A303" s="124"/>
      <c r="B303" s="127"/>
      <c r="C303" s="73" t="s">
        <v>6</v>
      </c>
      <c r="D303" s="60">
        <f t="shared" si="174"/>
        <v>0</v>
      </c>
      <c r="E303" s="60">
        <v>0</v>
      </c>
      <c r="F303" s="60">
        <v>0</v>
      </c>
      <c r="G303" s="60">
        <v>0</v>
      </c>
      <c r="H303" s="60">
        <v>0</v>
      </c>
      <c r="I303" s="60">
        <v>0</v>
      </c>
      <c r="J303" s="60">
        <v>0</v>
      </c>
      <c r="K303" s="60">
        <v>0</v>
      </c>
      <c r="L303" s="60">
        <v>0</v>
      </c>
      <c r="M303" s="60">
        <v>0</v>
      </c>
      <c r="N303" s="60">
        <v>0</v>
      </c>
      <c r="O303" s="60">
        <v>0</v>
      </c>
      <c r="P303" s="60">
        <v>0</v>
      </c>
      <c r="Q303" s="60">
        <v>0</v>
      </c>
      <c r="R303" s="60">
        <v>0</v>
      </c>
      <c r="S303" s="60">
        <v>0</v>
      </c>
      <c r="T303" s="60">
        <v>0</v>
      </c>
      <c r="U303" s="175"/>
    </row>
    <row r="304" spans="1:21" s="45" customFormat="1" ht="21" customHeight="1">
      <c r="A304" s="124"/>
      <c r="B304" s="127"/>
      <c r="C304" s="73" t="s">
        <v>7</v>
      </c>
      <c r="D304" s="60">
        <f t="shared" si="174"/>
        <v>0</v>
      </c>
      <c r="E304" s="60">
        <v>0</v>
      </c>
      <c r="F304" s="60">
        <v>0</v>
      </c>
      <c r="G304" s="60">
        <v>0</v>
      </c>
      <c r="H304" s="60">
        <v>0</v>
      </c>
      <c r="I304" s="60">
        <v>0</v>
      </c>
      <c r="J304" s="60">
        <v>0</v>
      </c>
      <c r="K304" s="60">
        <v>0</v>
      </c>
      <c r="L304" s="60">
        <v>0</v>
      </c>
      <c r="M304" s="60">
        <v>0</v>
      </c>
      <c r="N304" s="60">
        <v>0</v>
      </c>
      <c r="O304" s="60">
        <v>0</v>
      </c>
      <c r="P304" s="60">
        <v>0</v>
      </c>
      <c r="Q304" s="60">
        <v>0</v>
      </c>
      <c r="R304" s="60">
        <v>0</v>
      </c>
      <c r="S304" s="60">
        <v>0</v>
      </c>
      <c r="T304" s="60">
        <v>0</v>
      </c>
      <c r="U304" s="175"/>
    </row>
    <row r="305" spans="1:21" s="45" customFormat="1" ht="21" customHeight="1">
      <c r="A305" s="125"/>
      <c r="B305" s="128"/>
      <c r="C305" s="73" t="s">
        <v>8</v>
      </c>
      <c r="D305" s="60">
        <f t="shared" si="174"/>
        <v>0</v>
      </c>
      <c r="E305" s="60">
        <v>0</v>
      </c>
      <c r="F305" s="60">
        <v>0</v>
      </c>
      <c r="G305" s="60">
        <v>0</v>
      </c>
      <c r="H305" s="60">
        <v>0</v>
      </c>
      <c r="I305" s="60">
        <v>0</v>
      </c>
      <c r="J305" s="60">
        <v>0</v>
      </c>
      <c r="K305" s="60">
        <v>0</v>
      </c>
      <c r="L305" s="60">
        <v>0</v>
      </c>
      <c r="M305" s="60">
        <v>0</v>
      </c>
      <c r="N305" s="60">
        <v>0</v>
      </c>
      <c r="O305" s="60">
        <v>0</v>
      </c>
      <c r="P305" s="60">
        <v>0</v>
      </c>
      <c r="Q305" s="60">
        <v>0</v>
      </c>
      <c r="R305" s="60">
        <v>0</v>
      </c>
      <c r="S305" s="60">
        <v>0</v>
      </c>
      <c r="T305" s="60">
        <v>0</v>
      </c>
      <c r="U305" s="175"/>
    </row>
    <row r="306" spans="1:21" s="45" customFormat="1" ht="21" customHeight="1">
      <c r="A306" s="123" t="s">
        <v>296</v>
      </c>
      <c r="B306" s="126" t="s">
        <v>246</v>
      </c>
      <c r="C306" s="73" t="s">
        <v>4</v>
      </c>
      <c r="D306" s="60">
        <f t="shared" si="174"/>
        <v>5000</v>
      </c>
      <c r="E306" s="60">
        <v>0</v>
      </c>
      <c r="F306" s="60">
        <v>0</v>
      </c>
      <c r="G306" s="60">
        <v>0</v>
      </c>
      <c r="H306" s="60">
        <v>0</v>
      </c>
      <c r="I306" s="60">
        <v>0</v>
      </c>
      <c r="J306" s="60">
        <v>0</v>
      </c>
      <c r="K306" s="60">
        <v>0</v>
      </c>
      <c r="L306" s="60">
        <v>0</v>
      </c>
      <c r="M306" s="60">
        <f>M307+M308+M309+M310</f>
        <v>5000</v>
      </c>
      <c r="N306" s="60">
        <v>0</v>
      </c>
      <c r="O306" s="60">
        <v>0</v>
      </c>
      <c r="P306" s="60">
        <v>0</v>
      </c>
      <c r="Q306" s="60">
        <v>0</v>
      </c>
      <c r="R306" s="60">
        <v>0</v>
      </c>
      <c r="S306" s="60">
        <v>0</v>
      </c>
      <c r="T306" s="60">
        <v>0</v>
      </c>
      <c r="U306" s="75"/>
    </row>
    <row r="307" spans="1:21" s="45" customFormat="1" ht="28.5" customHeight="1">
      <c r="A307" s="124"/>
      <c r="B307" s="127"/>
      <c r="C307" s="73" t="s">
        <v>5</v>
      </c>
      <c r="D307" s="60">
        <f t="shared" si="174"/>
        <v>0</v>
      </c>
      <c r="E307" s="60">
        <v>0</v>
      </c>
      <c r="F307" s="60">
        <v>0</v>
      </c>
      <c r="G307" s="60">
        <v>0</v>
      </c>
      <c r="H307" s="60">
        <v>0</v>
      </c>
      <c r="I307" s="60">
        <v>0</v>
      </c>
      <c r="J307" s="60">
        <v>0</v>
      </c>
      <c r="K307" s="60">
        <v>0</v>
      </c>
      <c r="L307" s="60">
        <v>0</v>
      </c>
      <c r="M307" s="60">
        <v>0</v>
      </c>
      <c r="N307" s="60">
        <v>0</v>
      </c>
      <c r="O307" s="60">
        <v>0</v>
      </c>
      <c r="P307" s="60">
        <v>0</v>
      </c>
      <c r="Q307" s="60">
        <v>0</v>
      </c>
      <c r="R307" s="60">
        <v>0</v>
      </c>
      <c r="S307" s="60">
        <v>0</v>
      </c>
      <c r="T307" s="60">
        <v>0</v>
      </c>
      <c r="U307" s="75"/>
    </row>
    <row r="308" spans="1:21" s="45" customFormat="1" ht="21" customHeight="1">
      <c r="A308" s="124"/>
      <c r="B308" s="127"/>
      <c r="C308" s="73" t="s">
        <v>6</v>
      </c>
      <c r="D308" s="60">
        <f t="shared" si="174"/>
        <v>5000</v>
      </c>
      <c r="E308" s="60">
        <v>0</v>
      </c>
      <c r="F308" s="60">
        <v>0</v>
      </c>
      <c r="G308" s="60">
        <v>0</v>
      </c>
      <c r="H308" s="60">
        <v>0</v>
      </c>
      <c r="I308" s="60">
        <v>0</v>
      </c>
      <c r="J308" s="60">
        <v>0</v>
      </c>
      <c r="K308" s="60">
        <v>0</v>
      </c>
      <c r="L308" s="60">
        <v>0</v>
      </c>
      <c r="M308" s="60">
        <v>5000</v>
      </c>
      <c r="N308" s="60">
        <v>0</v>
      </c>
      <c r="O308" s="60">
        <v>0</v>
      </c>
      <c r="P308" s="60">
        <v>0</v>
      </c>
      <c r="Q308" s="60">
        <v>0</v>
      </c>
      <c r="R308" s="60">
        <v>0</v>
      </c>
      <c r="S308" s="60">
        <v>0</v>
      </c>
      <c r="T308" s="60">
        <v>0</v>
      </c>
      <c r="U308" s="75"/>
    </row>
    <row r="309" spans="1:21" s="45" customFormat="1" ht="21" customHeight="1">
      <c r="A309" s="124"/>
      <c r="B309" s="127"/>
      <c r="C309" s="73" t="s">
        <v>7</v>
      </c>
      <c r="D309" s="60">
        <f t="shared" si="174"/>
        <v>0</v>
      </c>
      <c r="E309" s="60">
        <v>0</v>
      </c>
      <c r="F309" s="60">
        <v>0</v>
      </c>
      <c r="G309" s="60">
        <v>0</v>
      </c>
      <c r="H309" s="60">
        <v>0</v>
      </c>
      <c r="I309" s="60">
        <v>0</v>
      </c>
      <c r="J309" s="60">
        <v>0</v>
      </c>
      <c r="K309" s="60">
        <v>0</v>
      </c>
      <c r="L309" s="60">
        <v>0</v>
      </c>
      <c r="M309" s="60">
        <v>0</v>
      </c>
      <c r="N309" s="60">
        <v>0</v>
      </c>
      <c r="O309" s="60">
        <v>0</v>
      </c>
      <c r="P309" s="60">
        <v>0</v>
      </c>
      <c r="Q309" s="60">
        <v>0</v>
      </c>
      <c r="R309" s="60">
        <v>0</v>
      </c>
      <c r="S309" s="60">
        <v>0</v>
      </c>
      <c r="T309" s="60">
        <v>0</v>
      </c>
      <c r="U309" s="75"/>
    </row>
    <row r="310" spans="1:21" s="45" customFormat="1" ht="21" customHeight="1">
      <c r="A310" s="125"/>
      <c r="B310" s="128"/>
      <c r="C310" s="73" t="s">
        <v>8</v>
      </c>
      <c r="D310" s="60">
        <f t="shared" si="174"/>
        <v>0</v>
      </c>
      <c r="E310" s="60">
        <v>0</v>
      </c>
      <c r="F310" s="60">
        <v>0</v>
      </c>
      <c r="G310" s="60">
        <v>0</v>
      </c>
      <c r="H310" s="60">
        <v>0</v>
      </c>
      <c r="I310" s="60">
        <v>0</v>
      </c>
      <c r="J310" s="60">
        <v>0</v>
      </c>
      <c r="K310" s="60">
        <v>0</v>
      </c>
      <c r="L310" s="60">
        <v>0</v>
      </c>
      <c r="M310" s="60">
        <v>0</v>
      </c>
      <c r="N310" s="60">
        <v>0</v>
      </c>
      <c r="O310" s="60">
        <v>0</v>
      </c>
      <c r="P310" s="60">
        <v>0</v>
      </c>
      <c r="Q310" s="60">
        <v>0</v>
      </c>
      <c r="R310" s="60">
        <v>0</v>
      </c>
      <c r="S310" s="60">
        <v>0</v>
      </c>
      <c r="T310" s="60">
        <v>0</v>
      </c>
      <c r="U310" s="75"/>
    </row>
    <row r="311" spans="1:21" s="72" customFormat="1" ht="31.5" customHeight="1">
      <c r="A311" s="134" t="s">
        <v>43</v>
      </c>
      <c r="B311" s="129" t="s">
        <v>44</v>
      </c>
      <c r="C311" s="71" t="s">
        <v>4</v>
      </c>
      <c r="D311" s="60">
        <f t="shared" si="174"/>
        <v>446904.74196999992</v>
      </c>
      <c r="E311" s="59">
        <f>E312+E313+E314+E315</f>
        <v>10570.08</v>
      </c>
      <c r="F311" s="59">
        <f t="shared" ref="F311:I311" si="187">F312+F313+F314+F315</f>
        <v>12005.3</v>
      </c>
      <c r="G311" s="59">
        <f t="shared" si="187"/>
        <v>13331</v>
      </c>
      <c r="H311" s="59">
        <f t="shared" si="187"/>
        <v>18302.2</v>
      </c>
      <c r="I311" s="59">
        <f t="shared" si="187"/>
        <v>19695.8</v>
      </c>
      <c r="J311" s="59">
        <f>J312+J313+J314+J315</f>
        <v>20425.091969999998</v>
      </c>
      <c r="K311" s="59">
        <f>K312+K313+K314+K315</f>
        <v>21779.17</v>
      </c>
      <c r="L311" s="59">
        <f>L312+L313+L314+L315</f>
        <v>29801.399999999998</v>
      </c>
      <c r="M311" s="59">
        <f t="shared" ref="M311:N311" si="188">M312+M313+M314+M315</f>
        <v>32392</v>
      </c>
      <c r="N311" s="59">
        <f t="shared" si="188"/>
        <v>32092</v>
      </c>
      <c r="O311" s="59">
        <f t="shared" ref="O311:T311" si="189">O312+O313+O314+O315</f>
        <v>31900.799999999999</v>
      </c>
      <c r="P311" s="59">
        <f t="shared" si="189"/>
        <v>40921.980000000003</v>
      </c>
      <c r="Q311" s="59">
        <f t="shared" si="189"/>
        <v>40921.980000000003</v>
      </c>
      <c r="R311" s="59">
        <f t="shared" si="189"/>
        <v>40921.980000000003</v>
      </c>
      <c r="S311" s="59">
        <f t="shared" si="189"/>
        <v>40921.980000000003</v>
      </c>
      <c r="T311" s="59">
        <f t="shared" si="189"/>
        <v>40921.980000000003</v>
      </c>
      <c r="U311" s="177" t="s">
        <v>90</v>
      </c>
    </row>
    <row r="312" spans="1:21" s="72" customFormat="1" ht="31.5" customHeight="1">
      <c r="A312" s="135"/>
      <c r="B312" s="130"/>
      <c r="C312" s="71" t="s">
        <v>5</v>
      </c>
      <c r="D312" s="60">
        <f t="shared" si="174"/>
        <v>0</v>
      </c>
      <c r="E312" s="59">
        <v>0</v>
      </c>
      <c r="F312" s="59">
        <v>0</v>
      </c>
      <c r="G312" s="59">
        <v>0</v>
      </c>
      <c r="H312" s="59">
        <v>0</v>
      </c>
      <c r="I312" s="59">
        <v>0</v>
      </c>
      <c r="J312" s="59">
        <v>0</v>
      </c>
      <c r="K312" s="59">
        <v>0</v>
      </c>
      <c r="L312" s="59">
        <v>0</v>
      </c>
      <c r="M312" s="59">
        <v>0</v>
      </c>
      <c r="N312" s="59">
        <v>0</v>
      </c>
      <c r="O312" s="59">
        <v>0</v>
      </c>
      <c r="P312" s="59">
        <v>0</v>
      </c>
      <c r="Q312" s="59">
        <v>0</v>
      </c>
      <c r="R312" s="59">
        <v>0</v>
      </c>
      <c r="S312" s="59">
        <v>0</v>
      </c>
      <c r="T312" s="59">
        <v>0</v>
      </c>
      <c r="U312" s="164"/>
    </row>
    <row r="313" spans="1:21" s="72" customFormat="1" ht="31.5" customHeight="1">
      <c r="A313" s="135"/>
      <c r="B313" s="130"/>
      <c r="C313" s="71" t="s">
        <v>6</v>
      </c>
      <c r="D313" s="60">
        <f t="shared" si="174"/>
        <v>0</v>
      </c>
      <c r="E313" s="59">
        <v>0</v>
      </c>
      <c r="F313" s="59">
        <v>0</v>
      </c>
      <c r="G313" s="59">
        <v>0</v>
      </c>
      <c r="H313" s="59">
        <v>0</v>
      </c>
      <c r="I313" s="59">
        <v>0</v>
      </c>
      <c r="J313" s="59">
        <v>0</v>
      </c>
      <c r="K313" s="59">
        <v>0</v>
      </c>
      <c r="L313" s="59">
        <v>0</v>
      </c>
      <c r="M313" s="59">
        <v>0</v>
      </c>
      <c r="N313" s="59">
        <v>0</v>
      </c>
      <c r="O313" s="59">
        <v>0</v>
      </c>
      <c r="P313" s="59">
        <v>0</v>
      </c>
      <c r="Q313" s="59">
        <v>0</v>
      </c>
      <c r="R313" s="59">
        <v>0</v>
      </c>
      <c r="S313" s="59">
        <v>0</v>
      </c>
      <c r="T313" s="59">
        <v>0</v>
      </c>
      <c r="U313" s="164"/>
    </row>
    <row r="314" spans="1:21" s="72" customFormat="1" ht="31.5" customHeight="1">
      <c r="A314" s="135"/>
      <c r="B314" s="130"/>
      <c r="C314" s="71" t="s">
        <v>7</v>
      </c>
      <c r="D314" s="60">
        <f t="shared" si="174"/>
        <v>446904.74196999992</v>
      </c>
      <c r="E314" s="59">
        <f>E319+E334</f>
        <v>10570.08</v>
      </c>
      <c r="F314" s="59">
        <f t="shared" ref="F314:I314" si="190">F319+F334</f>
        <v>12005.3</v>
      </c>
      <c r="G314" s="59">
        <f t="shared" si="190"/>
        <v>13331</v>
      </c>
      <c r="H314" s="59">
        <f>H319+H334</f>
        <v>18302.2</v>
      </c>
      <c r="I314" s="59">
        <f t="shared" si="190"/>
        <v>19695.8</v>
      </c>
      <c r="J314" s="59">
        <f>J319+J334</f>
        <v>20425.091969999998</v>
      </c>
      <c r="K314" s="59">
        <f>K319+K334</f>
        <v>21779.17</v>
      </c>
      <c r="L314" s="59">
        <f>L319+L334</f>
        <v>29801.399999999998</v>
      </c>
      <c r="M314" s="59">
        <f t="shared" ref="M314" si="191">M319+M334</f>
        <v>32392</v>
      </c>
      <c r="N314" s="59">
        <f>N319+N334</f>
        <v>32092</v>
      </c>
      <c r="O314" s="59">
        <f t="shared" ref="O314:T314" si="192">O319+O334</f>
        <v>31900.799999999999</v>
      </c>
      <c r="P314" s="59">
        <f t="shared" si="192"/>
        <v>40921.980000000003</v>
      </c>
      <c r="Q314" s="59">
        <f t="shared" si="192"/>
        <v>40921.980000000003</v>
      </c>
      <c r="R314" s="59">
        <f t="shared" si="192"/>
        <v>40921.980000000003</v>
      </c>
      <c r="S314" s="59">
        <f t="shared" si="192"/>
        <v>40921.980000000003</v>
      </c>
      <c r="T314" s="59">
        <f t="shared" si="192"/>
        <v>40921.980000000003</v>
      </c>
      <c r="U314" s="164"/>
    </row>
    <row r="315" spans="1:21" s="72" customFormat="1" ht="31.5" customHeight="1">
      <c r="A315" s="136"/>
      <c r="B315" s="131"/>
      <c r="C315" s="71" t="s">
        <v>8</v>
      </c>
      <c r="D315" s="60">
        <f t="shared" si="174"/>
        <v>0</v>
      </c>
      <c r="E315" s="59">
        <v>0</v>
      </c>
      <c r="F315" s="59">
        <v>0</v>
      </c>
      <c r="G315" s="59">
        <v>0</v>
      </c>
      <c r="H315" s="59">
        <v>0</v>
      </c>
      <c r="I315" s="59">
        <v>0</v>
      </c>
      <c r="J315" s="59">
        <v>0</v>
      </c>
      <c r="K315" s="59">
        <v>0</v>
      </c>
      <c r="L315" s="59">
        <v>0</v>
      </c>
      <c r="M315" s="59">
        <v>0</v>
      </c>
      <c r="N315" s="59">
        <v>0</v>
      </c>
      <c r="O315" s="59">
        <v>0</v>
      </c>
      <c r="P315" s="59">
        <v>0</v>
      </c>
      <c r="Q315" s="59">
        <v>0</v>
      </c>
      <c r="R315" s="59">
        <v>0</v>
      </c>
      <c r="S315" s="59">
        <v>0</v>
      </c>
      <c r="T315" s="59">
        <v>0</v>
      </c>
      <c r="U315" s="164"/>
    </row>
    <row r="316" spans="1:21" s="72" customFormat="1" ht="21" customHeight="1">
      <c r="A316" s="134" t="s">
        <v>45</v>
      </c>
      <c r="B316" s="129" t="s">
        <v>46</v>
      </c>
      <c r="C316" s="71" t="s">
        <v>4</v>
      </c>
      <c r="D316" s="60">
        <f t="shared" si="174"/>
        <v>68879.503000000012</v>
      </c>
      <c r="E316" s="59">
        <f>E317+E318+E319+E320</f>
        <v>2522.5</v>
      </c>
      <c r="F316" s="59">
        <f t="shared" ref="F316:N316" si="193">F317+F318+F319+F320</f>
        <v>2876.48</v>
      </c>
      <c r="G316" s="59">
        <f t="shared" si="193"/>
        <v>2666.5</v>
      </c>
      <c r="H316" s="59">
        <f t="shared" si="193"/>
        <v>2983.5</v>
      </c>
      <c r="I316" s="59">
        <f t="shared" si="193"/>
        <v>3519.8</v>
      </c>
      <c r="J316" s="59">
        <f t="shared" si="193"/>
        <v>2776.0830000000001</v>
      </c>
      <c r="K316" s="59">
        <f t="shared" si="193"/>
        <v>3945.44</v>
      </c>
      <c r="L316" s="59">
        <v>4550.8</v>
      </c>
      <c r="M316" s="59">
        <f t="shared" si="193"/>
        <v>5395.2</v>
      </c>
      <c r="N316" s="59">
        <f t="shared" si="193"/>
        <v>5095.2</v>
      </c>
      <c r="O316" s="59">
        <f t="shared" ref="O316:T316" si="194">O317+O318+O319+O320</f>
        <v>4904</v>
      </c>
      <c r="P316" s="59">
        <f t="shared" si="194"/>
        <v>5528.8</v>
      </c>
      <c r="Q316" s="59">
        <f t="shared" si="194"/>
        <v>5528.8</v>
      </c>
      <c r="R316" s="59">
        <f t="shared" si="194"/>
        <v>5528.8</v>
      </c>
      <c r="S316" s="59">
        <f t="shared" si="194"/>
        <v>5528.8</v>
      </c>
      <c r="T316" s="59">
        <f t="shared" si="194"/>
        <v>5528.8</v>
      </c>
      <c r="U316" s="164"/>
    </row>
    <row r="317" spans="1:21" s="72" customFormat="1" ht="33.75" customHeight="1">
      <c r="A317" s="135"/>
      <c r="B317" s="130"/>
      <c r="C317" s="71" t="s">
        <v>5</v>
      </c>
      <c r="D317" s="60">
        <f t="shared" si="174"/>
        <v>0</v>
      </c>
      <c r="E317" s="59">
        <v>0</v>
      </c>
      <c r="F317" s="59">
        <v>0</v>
      </c>
      <c r="G317" s="59">
        <v>0</v>
      </c>
      <c r="H317" s="59">
        <v>0</v>
      </c>
      <c r="I317" s="59">
        <v>0</v>
      </c>
      <c r="J317" s="59">
        <v>0</v>
      </c>
      <c r="K317" s="59">
        <v>0</v>
      </c>
      <c r="L317" s="59">
        <v>0</v>
      </c>
      <c r="M317" s="59">
        <v>0</v>
      </c>
      <c r="N317" s="59">
        <v>0</v>
      </c>
      <c r="O317" s="59">
        <v>0</v>
      </c>
      <c r="P317" s="59">
        <v>0</v>
      </c>
      <c r="Q317" s="59">
        <v>0</v>
      </c>
      <c r="R317" s="59">
        <v>0</v>
      </c>
      <c r="S317" s="59">
        <v>0</v>
      </c>
      <c r="T317" s="59">
        <v>0</v>
      </c>
      <c r="U317" s="164"/>
    </row>
    <row r="318" spans="1:21" s="72" customFormat="1" ht="21" customHeight="1">
      <c r="A318" s="135"/>
      <c r="B318" s="130"/>
      <c r="C318" s="71" t="s">
        <v>6</v>
      </c>
      <c r="D318" s="60">
        <f t="shared" si="174"/>
        <v>0</v>
      </c>
      <c r="E318" s="59">
        <v>0</v>
      </c>
      <c r="F318" s="59">
        <v>0</v>
      </c>
      <c r="G318" s="59">
        <v>0</v>
      </c>
      <c r="H318" s="59">
        <v>0</v>
      </c>
      <c r="I318" s="59">
        <v>0</v>
      </c>
      <c r="J318" s="59">
        <v>0</v>
      </c>
      <c r="K318" s="59">
        <v>0</v>
      </c>
      <c r="L318" s="59">
        <v>0</v>
      </c>
      <c r="M318" s="59">
        <v>0</v>
      </c>
      <c r="N318" s="59">
        <v>0</v>
      </c>
      <c r="O318" s="59">
        <v>0</v>
      </c>
      <c r="P318" s="59">
        <v>0</v>
      </c>
      <c r="Q318" s="59">
        <v>0</v>
      </c>
      <c r="R318" s="59">
        <v>0</v>
      </c>
      <c r="S318" s="59">
        <v>0</v>
      </c>
      <c r="T318" s="59">
        <v>0</v>
      </c>
      <c r="U318" s="164"/>
    </row>
    <row r="319" spans="1:21" s="72" customFormat="1" ht="21" customHeight="1">
      <c r="A319" s="135"/>
      <c r="B319" s="130"/>
      <c r="C319" s="71" t="s">
        <v>7</v>
      </c>
      <c r="D319" s="60">
        <f t="shared" si="174"/>
        <v>68879.503000000012</v>
      </c>
      <c r="E319" s="59">
        <f>E324+E329</f>
        <v>2522.5</v>
      </c>
      <c r="F319" s="59">
        <f t="shared" ref="F319:J319" si="195">F324+F329</f>
        <v>2876.48</v>
      </c>
      <c r="G319" s="59">
        <f t="shared" si="195"/>
        <v>2666.5</v>
      </c>
      <c r="H319" s="59">
        <f t="shared" si="195"/>
        <v>2983.5</v>
      </c>
      <c r="I319" s="59">
        <f t="shared" si="195"/>
        <v>3519.8</v>
      </c>
      <c r="J319" s="59">
        <f t="shared" si="195"/>
        <v>2776.0830000000001</v>
      </c>
      <c r="K319" s="59">
        <v>3945.44</v>
      </c>
      <c r="L319" s="59">
        <f>L321</f>
        <v>4550.8</v>
      </c>
      <c r="M319" s="59">
        <f>M324</f>
        <v>5395.2</v>
      </c>
      <c r="N319" s="59">
        <f>N324</f>
        <v>5095.2</v>
      </c>
      <c r="O319" s="59">
        <f t="shared" ref="O319:T319" si="196">O324</f>
        <v>4904</v>
      </c>
      <c r="P319" s="59">
        <f t="shared" si="196"/>
        <v>5528.8</v>
      </c>
      <c r="Q319" s="59">
        <f t="shared" si="196"/>
        <v>5528.8</v>
      </c>
      <c r="R319" s="59">
        <f t="shared" si="196"/>
        <v>5528.8</v>
      </c>
      <c r="S319" s="59">
        <f t="shared" si="196"/>
        <v>5528.8</v>
      </c>
      <c r="T319" s="59">
        <f t="shared" si="196"/>
        <v>5528.8</v>
      </c>
      <c r="U319" s="164"/>
    </row>
    <row r="320" spans="1:21" s="72" customFormat="1" ht="21" customHeight="1">
      <c r="A320" s="136"/>
      <c r="B320" s="131"/>
      <c r="C320" s="71" t="s">
        <v>8</v>
      </c>
      <c r="D320" s="60">
        <f t="shared" si="174"/>
        <v>0</v>
      </c>
      <c r="E320" s="59">
        <v>0</v>
      </c>
      <c r="F320" s="59">
        <v>0</v>
      </c>
      <c r="G320" s="59">
        <v>0</v>
      </c>
      <c r="H320" s="59">
        <v>0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  <c r="O320" s="59">
        <v>0</v>
      </c>
      <c r="P320" s="59">
        <v>0</v>
      </c>
      <c r="Q320" s="59">
        <v>0</v>
      </c>
      <c r="R320" s="59">
        <v>0</v>
      </c>
      <c r="S320" s="59">
        <v>0</v>
      </c>
      <c r="T320" s="59">
        <v>0</v>
      </c>
      <c r="U320" s="164"/>
    </row>
    <row r="321" spans="1:22" s="45" customFormat="1" ht="21" customHeight="1">
      <c r="A321" s="123" t="s">
        <v>82</v>
      </c>
      <c r="B321" s="126" t="s">
        <v>47</v>
      </c>
      <c r="C321" s="73" t="s">
        <v>4</v>
      </c>
      <c r="D321" s="60">
        <f t="shared" si="174"/>
        <v>67626.623000000007</v>
      </c>
      <c r="E321" s="60">
        <f>E322+E323+E324+E325</f>
        <v>2394</v>
      </c>
      <c r="F321" s="60">
        <f t="shared" ref="F321:N321" si="197">F322+F323+F324+F325</f>
        <v>2380</v>
      </c>
      <c r="G321" s="60">
        <f t="shared" si="197"/>
        <v>2258.1</v>
      </c>
      <c r="H321" s="60">
        <f t="shared" si="197"/>
        <v>2764</v>
      </c>
      <c r="I321" s="60">
        <f t="shared" si="197"/>
        <v>3519.8</v>
      </c>
      <c r="J321" s="60">
        <f t="shared" si="197"/>
        <v>2776.0830000000001</v>
      </c>
      <c r="K321" s="60">
        <f t="shared" si="197"/>
        <v>3945.44</v>
      </c>
      <c r="L321" s="60">
        <f t="shared" si="197"/>
        <v>4550.8</v>
      </c>
      <c r="M321" s="60">
        <f t="shared" si="197"/>
        <v>5395.2</v>
      </c>
      <c r="N321" s="60">
        <f t="shared" si="197"/>
        <v>5095.2</v>
      </c>
      <c r="O321" s="60">
        <f t="shared" ref="O321:T321" si="198">O322+O323+O324+O325</f>
        <v>4904</v>
      </c>
      <c r="P321" s="60">
        <f t="shared" si="198"/>
        <v>5528.8</v>
      </c>
      <c r="Q321" s="60">
        <f t="shared" si="198"/>
        <v>5528.8</v>
      </c>
      <c r="R321" s="60">
        <f t="shared" si="198"/>
        <v>5528.8</v>
      </c>
      <c r="S321" s="60">
        <f t="shared" si="198"/>
        <v>5528.8</v>
      </c>
      <c r="T321" s="60">
        <f t="shared" si="198"/>
        <v>5528.8</v>
      </c>
      <c r="U321" s="164"/>
    </row>
    <row r="322" spans="1:22" s="45" customFormat="1" ht="36" customHeight="1">
      <c r="A322" s="124"/>
      <c r="B322" s="127"/>
      <c r="C322" s="73" t="s">
        <v>5</v>
      </c>
      <c r="D322" s="60">
        <f t="shared" si="174"/>
        <v>0</v>
      </c>
      <c r="E322" s="60">
        <v>0</v>
      </c>
      <c r="F322" s="60">
        <v>0</v>
      </c>
      <c r="G322" s="60">
        <v>0</v>
      </c>
      <c r="H322" s="60">
        <v>0</v>
      </c>
      <c r="I322" s="60">
        <v>0</v>
      </c>
      <c r="J322" s="60">
        <v>0</v>
      </c>
      <c r="K322" s="60">
        <v>0</v>
      </c>
      <c r="L322" s="60">
        <v>0</v>
      </c>
      <c r="M322" s="60">
        <v>0</v>
      </c>
      <c r="N322" s="60">
        <v>0</v>
      </c>
      <c r="O322" s="60">
        <v>0</v>
      </c>
      <c r="P322" s="60">
        <v>0</v>
      </c>
      <c r="Q322" s="60">
        <v>0</v>
      </c>
      <c r="R322" s="60">
        <v>0</v>
      </c>
      <c r="S322" s="60">
        <v>0</v>
      </c>
      <c r="T322" s="60">
        <v>0</v>
      </c>
      <c r="U322" s="164"/>
    </row>
    <row r="323" spans="1:22" s="45" customFormat="1" ht="21" customHeight="1">
      <c r="A323" s="124"/>
      <c r="B323" s="127"/>
      <c r="C323" s="73" t="s">
        <v>6</v>
      </c>
      <c r="D323" s="60">
        <f t="shared" si="174"/>
        <v>0</v>
      </c>
      <c r="E323" s="60">
        <v>0</v>
      </c>
      <c r="F323" s="60">
        <v>0</v>
      </c>
      <c r="G323" s="60">
        <v>0</v>
      </c>
      <c r="H323" s="60">
        <v>0</v>
      </c>
      <c r="I323" s="60">
        <v>0</v>
      </c>
      <c r="J323" s="60">
        <v>0</v>
      </c>
      <c r="K323" s="60">
        <v>0</v>
      </c>
      <c r="L323" s="60">
        <v>0</v>
      </c>
      <c r="M323" s="60">
        <v>0</v>
      </c>
      <c r="N323" s="60">
        <v>0</v>
      </c>
      <c r="O323" s="60">
        <v>0</v>
      </c>
      <c r="P323" s="60">
        <v>0</v>
      </c>
      <c r="Q323" s="60">
        <v>0</v>
      </c>
      <c r="R323" s="60">
        <v>0</v>
      </c>
      <c r="S323" s="60">
        <v>0</v>
      </c>
      <c r="T323" s="60">
        <v>0</v>
      </c>
      <c r="U323" s="164"/>
    </row>
    <row r="324" spans="1:22" s="45" customFormat="1" ht="21" customHeight="1">
      <c r="A324" s="124"/>
      <c r="B324" s="127"/>
      <c r="C324" s="73" t="s">
        <v>7</v>
      </c>
      <c r="D324" s="60">
        <f t="shared" si="174"/>
        <v>67626.623000000007</v>
      </c>
      <c r="E324" s="60">
        <v>2394</v>
      </c>
      <c r="F324" s="60">
        <v>2380</v>
      </c>
      <c r="G324" s="60">
        <v>2258.1</v>
      </c>
      <c r="H324" s="60">
        <v>2764</v>
      </c>
      <c r="I324" s="60">
        <v>3519.8</v>
      </c>
      <c r="J324" s="60">
        <v>2776.0830000000001</v>
      </c>
      <c r="K324" s="60">
        <v>3945.44</v>
      </c>
      <c r="L324" s="60">
        <v>4550.8</v>
      </c>
      <c r="M324" s="60">
        <v>5395.2</v>
      </c>
      <c r="N324" s="60">
        <v>5095.2</v>
      </c>
      <c r="O324" s="60">
        <v>4904</v>
      </c>
      <c r="P324" s="60">
        <v>5528.8</v>
      </c>
      <c r="Q324" s="60">
        <v>5528.8</v>
      </c>
      <c r="R324" s="60">
        <v>5528.8</v>
      </c>
      <c r="S324" s="60">
        <v>5528.8</v>
      </c>
      <c r="T324" s="60">
        <v>5528.8</v>
      </c>
      <c r="U324" s="164"/>
      <c r="V324" s="92">
        <v>5095.2</v>
      </c>
    </row>
    <row r="325" spans="1:22" s="45" customFormat="1" ht="21" customHeight="1">
      <c r="A325" s="125"/>
      <c r="B325" s="128"/>
      <c r="C325" s="73" t="s">
        <v>8</v>
      </c>
      <c r="D325" s="60">
        <f t="shared" si="174"/>
        <v>0</v>
      </c>
      <c r="E325" s="60">
        <v>0</v>
      </c>
      <c r="F325" s="60">
        <v>0</v>
      </c>
      <c r="G325" s="60">
        <v>0</v>
      </c>
      <c r="H325" s="60">
        <v>0</v>
      </c>
      <c r="I325" s="60">
        <v>0</v>
      </c>
      <c r="J325" s="60">
        <v>0</v>
      </c>
      <c r="K325" s="60">
        <v>0</v>
      </c>
      <c r="L325" s="60">
        <v>0</v>
      </c>
      <c r="M325" s="60">
        <v>0</v>
      </c>
      <c r="N325" s="60">
        <v>0</v>
      </c>
      <c r="O325" s="60">
        <v>0</v>
      </c>
      <c r="P325" s="60">
        <v>0</v>
      </c>
      <c r="Q325" s="60">
        <v>0</v>
      </c>
      <c r="R325" s="60">
        <v>0</v>
      </c>
      <c r="S325" s="60">
        <v>0</v>
      </c>
      <c r="T325" s="60">
        <v>0</v>
      </c>
      <c r="U325" s="164"/>
    </row>
    <row r="326" spans="1:22" s="45" customFormat="1" ht="21" customHeight="1">
      <c r="A326" s="123" t="s">
        <v>83</v>
      </c>
      <c r="B326" s="126" t="s">
        <v>48</v>
      </c>
      <c r="C326" s="73" t="s">
        <v>4</v>
      </c>
      <c r="D326" s="60">
        <f t="shared" si="174"/>
        <v>1252.8800000000001</v>
      </c>
      <c r="E326" s="60">
        <v>128.5</v>
      </c>
      <c r="F326" s="60">
        <v>496.48</v>
      </c>
      <c r="G326" s="60">
        <v>408.4</v>
      </c>
      <c r="H326" s="60">
        <v>219.5</v>
      </c>
      <c r="I326" s="60">
        <v>0</v>
      </c>
      <c r="J326" s="60">
        <v>0</v>
      </c>
      <c r="K326" s="60">
        <v>0</v>
      </c>
      <c r="L326" s="60">
        <v>0</v>
      </c>
      <c r="M326" s="60">
        <v>0</v>
      </c>
      <c r="N326" s="60">
        <v>0</v>
      </c>
      <c r="O326" s="60">
        <v>0</v>
      </c>
      <c r="P326" s="60">
        <v>0</v>
      </c>
      <c r="Q326" s="60">
        <v>0</v>
      </c>
      <c r="R326" s="60">
        <v>0</v>
      </c>
      <c r="S326" s="60">
        <v>0</v>
      </c>
      <c r="T326" s="60">
        <v>0</v>
      </c>
      <c r="U326" s="164"/>
    </row>
    <row r="327" spans="1:22" s="45" customFormat="1" ht="34.5" customHeight="1">
      <c r="A327" s="124"/>
      <c r="B327" s="127"/>
      <c r="C327" s="73" t="s">
        <v>5</v>
      </c>
      <c r="D327" s="60">
        <f t="shared" si="174"/>
        <v>0</v>
      </c>
      <c r="E327" s="60">
        <v>0</v>
      </c>
      <c r="F327" s="60">
        <v>0</v>
      </c>
      <c r="G327" s="60">
        <v>0</v>
      </c>
      <c r="H327" s="60">
        <v>0</v>
      </c>
      <c r="I327" s="60">
        <v>0</v>
      </c>
      <c r="J327" s="60">
        <v>0</v>
      </c>
      <c r="K327" s="60">
        <v>0</v>
      </c>
      <c r="L327" s="60">
        <v>0</v>
      </c>
      <c r="M327" s="60">
        <v>0</v>
      </c>
      <c r="N327" s="60">
        <v>0</v>
      </c>
      <c r="O327" s="60">
        <v>0</v>
      </c>
      <c r="P327" s="60">
        <v>0</v>
      </c>
      <c r="Q327" s="60">
        <v>0</v>
      </c>
      <c r="R327" s="60">
        <v>0</v>
      </c>
      <c r="S327" s="60">
        <v>0</v>
      </c>
      <c r="T327" s="60">
        <v>0</v>
      </c>
      <c r="U327" s="164"/>
    </row>
    <row r="328" spans="1:22" s="45" customFormat="1" ht="21" customHeight="1">
      <c r="A328" s="124"/>
      <c r="B328" s="127"/>
      <c r="C328" s="73" t="s">
        <v>6</v>
      </c>
      <c r="D328" s="60">
        <f t="shared" si="174"/>
        <v>0</v>
      </c>
      <c r="E328" s="60">
        <v>0</v>
      </c>
      <c r="F328" s="60">
        <v>0</v>
      </c>
      <c r="G328" s="60">
        <v>0</v>
      </c>
      <c r="H328" s="60">
        <v>0</v>
      </c>
      <c r="I328" s="60">
        <v>0</v>
      </c>
      <c r="J328" s="60">
        <v>0</v>
      </c>
      <c r="K328" s="60">
        <v>0</v>
      </c>
      <c r="L328" s="60">
        <v>0</v>
      </c>
      <c r="M328" s="60">
        <v>0</v>
      </c>
      <c r="N328" s="60">
        <v>0</v>
      </c>
      <c r="O328" s="60">
        <v>0</v>
      </c>
      <c r="P328" s="60">
        <v>0</v>
      </c>
      <c r="Q328" s="60">
        <v>0</v>
      </c>
      <c r="R328" s="60">
        <v>0</v>
      </c>
      <c r="S328" s="60">
        <v>0</v>
      </c>
      <c r="T328" s="60">
        <v>0</v>
      </c>
      <c r="U328" s="164"/>
    </row>
    <row r="329" spans="1:22" s="45" customFormat="1" ht="21" customHeight="1">
      <c r="A329" s="124"/>
      <c r="B329" s="127"/>
      <c r="C329" s="73" t="s">
        <v>7</v>
      </c>
      <c r="D329" s="60">
        <f t="shared" si="174"/>
        <v>1252.8800000000001</v>
      </c>
      <c r="E329" s="60">
        <v>128.5</v>
      </c>
      <c r="F329" s="60">
        <v>496.48</v>
      </c>
      <c r="G329" s="60">
        <v>408.4</v>
      </c>
      <c r="H329" s="60">
        <v>219.5</v>
      </c>
      <c r="I329" s="60">
        <v>0</v>
      </c>
      <c r="J329" s="60">
        <v>0</v>
      </c>
      <c r="K329" s="60">
        <v>0</v>
      </c>
      <c r="L329" s="60">
        <v>0</v>
      </c>
      <c r="M329" s="60">
        <v>0</v>
      </c>
      <c r="N329" s="60">
        <v>0</v>
      </c>
      <c r="O329" s="60">
        <v>0</v>
      </c>
      <c r="P329" s="60">
        <v>0</v>
      </c>
      <c r="Q329" s="60">
        <v>0</v>
      </c>
      <c r="R329" s="60">
        <v>0</v>
      </c>
      <c r="S329" s="60">
        <v>0</v>
      </c>
      <c r="T329" s="60">
        <v>0</v>
      </c>
      <c r="U329" s="164"/>
    </row>
    <row r="330" spans="1:22" s="45" customFormat="1" ht="21" customHeight="1">
      <c r="A330" s="125"/>
      <c r="B330" s="128"/>
      <c r="C330" s="73" t="s">
        <v>8</v>
      </c>
      <c r="D330" s="60">
        <f t="shared" ref="D330:D390" si="199">E330+F330+G330+H330+I330+J330+K330+L330+M330+N330+O330+P330+Q330+R330+S330+T330</f>
        <v>0</v>
      </c>
      <c r="E330" s="60">
        <v>0</v>
      </c>
      <c r="F330" s="60">
        <v>0</v>
      </c>
      <c r="G330" s="60">
        <v>0</v>
      </c>
      <c r="H330" s="60">
        <v>0</v>
      </c>
      <c r="I330" s="60">
        <v>0</v>
      </c>
      <c r="J330" s="60">
        <v>0</v>
      </c>
      <c r="K330" s="60">
        <v>0</v>
      </c>
      <c r="L330" s="60">
        <v>0</v>
      </c>
      <c r="M330" s="60">
        <v>0</v>
      </c>
      <c r="N330" s="60">
        <v>0</v>
      </c>
      <c r="O330" s="60">
        <v>0</v>
      </c>
      <c r="P330" s="60">
        <v>0</v>
      </c>
      <c r="Q330" s="60">
        <v>0</v>
      </c>
      <c r="R330" s="60">
        <v>0</v>
      </c>
      <c r="S330" s="60">
        <v>0</v>
      </c>
      <c r="T330" s="60">
        <v>0</v>
      </c>
      <c r="U330" s="164"/>
    </row>
    <row r="331" spans="1:22" s="72" customFormat="1" ht="21" customHeight="1">
      <c r="A331" s="134" t="s">
        <v>49</v>
      </c>
      <c r="B331" s="129" t="s">
        <v>50</v>
      </c>
      <c r="C331" s="71" t="s">
        <v>4</v>
      </c>
      <c r="D331" s="60">
        <f t="shared" si="199"/>
        <v>378025.23896999995</v>
      </c>
      <c r="E331" s="59">
        <f>E332+E333+E334+E335</f>
        <v>8047.58</v>
      </c>
      <c r="F331" s="59">
        <f t="shared" ref="F331:I331" si="200">F332+F333+F334+F335</f>
        <v>9128.82</v>
      </c>
      <c r="G331" s="59">
        <f t="shared" si="200"/>
        <v>10664.5</v>
      </c>
      <c r="H331" s="59">
        <f t="shared" si="200"/>
        <v>15318.7</v>
      </c>
      <c r="I331" s="59">
        <f t="shared" si="200"/>
        <v>16176</v>
      </c>
      <c r="J331" s="59">
        <f>J332+J333+J334</f>
        <v>17649.008969999999</v>
      </c>
      <c r="K331" s="59">
        <f t="shared" ref="K331:N331" si="201">K332+K333+K334+K335</f>
        <v>17833.73</v>
      </c>
      <c r="L331" s="59">
        <f t="shared" si="201"/>
        <v>25250.6</v>
      </c>
      <c r="M331" s="59">
        <f t="shared" si="201"/>
        <v>26996.799999999999</v>
      </c>
      <c r="N331" s="59">
        <f t="shared" si="201"/>
        <v>26996.799999999999</v>
      </c>
      <c r="O331" s="59">
        <f t="shared" ref="O331:T331" si="202">O332+O333+O334+O335</f>
        <v>26996.799999999999</v>
      </c>
      <c r="P331" s="59">
        <f t="shared" si="202"/>
        <v>35393.18</v>
      </c>
      <c r="Q331" s="59">
        <f t="shared" si="202"/>
        <v>35393.18</v>
      </c>
      <c r="R331" s="59">
        <f t="shared" si="202"/>
        <v>35393.18</v>
      </c>
      <c r="S331" s="59">
        <f t="shared" si="202"/>
        <v>35393.18</v>
      </c>
      <c r="T331" s="59">
        <f t="shared" si="202"/>
        <v>35393.18</v>
      </c>
      <c r="U331" s="164"/>
    </row>
    <row r="332" spans="1:22" s="72" customFormat="1" ht="36.75" customHeight="1">
      <c r="A332" s="135"/>
      <c r="B332" s="130"/>
      <c r="C332" s="71" t="s">
        <v>5</v>
      </c>
      <c r="D332" s="60">
        <f t="shared" si="199"/>
        <v>0</v>
      </c>
      <c r="E332" s="59">
        <f t="shared" ref="E332:N332" si="203">E337+E342</f>
        <v>0</v>
      </c>
      <c r="F332" s="59">
        <f t="shared" si="203"/>
        <v>0</v>
      </c>
      <c r="G332" s="59">
        <f t="shared" si="203"/>
        <v>0</v>
      </c>
      <c r="H332" s="59">
        <f t="shared" si="203"/>
        <v>0</v>
      </c>
      <c r="I332" s="59">
        <f t="shared" si="203"/>
        <v>0</v>
      </c>
      <c r="J332" s="59">
        <f t="shared" si="203"/>
        <v>0</v>
      </c>
      <c r="K332" s="59">
        <f t="shared" si="203"/>
        <v>0</v>
      </c>
      <c r="L332" s="59">
        <f t="shared" si="203"/>
        <v>0</v>
      </c>
      <c r="M332" s="59">
        <f t="shared" si="203"/>
        <v>0</v>
      </c>
      <c r="N332" s="59">
        <f t="shared" si="203"/>
        <v>0</v>
      </c>
      <c r="O332" s="59">
        <f t="shared" ref="O332:T332" si="204">O337+O342</f>
        <v>0</v>
      </c>
      <c r="P332" s="59">
        <f t="shared" si="204"/>
        <v>0</v>
      </c>
      <c r="Q332" s="59">
        <f t="shared" si="204"/>
        <v>0</v>
      </c>
      <c r="R332" s="59">
        <f t="shared" si="204"/>
        <v>0</v>
      </c>
      <c r="S332" s="59">
        <f t="shared" si="204"/>
        <v>0</v>
      </c>
      <c r="T332" s="59">
        <f t="shared" si="204"/>
        <v>0</v>
      </c>
      <c r="U332" s="164"/>
    </row>
    <row r="333" spans="1:22" s="72" customFormat="1" ht="21" customHeight="1">
      <c r="A333" s="135"/>
      <c r="B333" s="130"/>
      <c r="C333" s="71" t="s">
        <v>6</v>
      </c>
      <c r="D333" s="60">
        <f t="shared" si="199"/>
        <v>0</v>
      </c>
      <c r="E333" s="59">
        <f t="shared" ref="E333:N333" si="205">E338+E343</f>
        <v>0</v>
      </c>
      <c r="F333" s="59">
        <f t="shared" si="205"/>
        <v>0</v>
      </c>
      <c r="G333" s="59">
        <f t="shared" si="205"/>
        <v>0</v>
      </c>
      <c r="H333" s="59">
        <f t="shared" si="205"/>
        <v>0</v>
      </c>
      <c r="I333" s="59">
        <f t="shared" si="205"/>
        <v>0</v>
      </c>
      <c r="J333" s="59">
        <f t="shared" si="205"/>
        <v>0</v>
      </c>
      <c r="K333" s="59">
        <f t="shared" si="205"/>
        <v>0</v>
      </c>
      <c r="L333" s="59">
        <f t="shared" si="205"/>
        <v>0</v>
      </c>
      <c r="M333" s="59">
        <f t="shared" si="205"/>
        <v>0</v>
      </c>
      <c r="N333" s="59">
        <f t="shared" si="205"/>
        <v>0</v>
      </c>
      <c r="O333" s="59">
        <f t="shared" ref="O333:T333" si="206">O338+O343</f>
        <v>0</v>
      </c>
      <c r="P333" s="59">
        <f t="shared" si="206"/>
        <v>0</v>
      </c>
      <c r="Q333" s="59">
        <f t="shared" si="206"/>
        <v>0</v>
      </c>
      <c r="R333" s="59">
        <f t="shared" si="206"/>
        <v>0</v>
      </c>
      <c r="S333" s="59">
        <f t="shared" si="206"/>
        <v>0</v>
      </c>
      <c r="T333" s="59">
        <f t="shared" si="206"/>
        <v>0</v>
      </c>
      <c r="U333" s="164"/>
    </row>
    <row r="334" spans="1:22" s="72" customFormat="1" ht="21" customHeight="1">
      <c r="A334" s="135"/>
      <c r="B334" s="130"/>
      <c r="C334" s="71" t="s">
        <v>7</v>
      </c>
      <c r="D334" s="60">
        <f t="shared" si="199"/>
        <v>378025.23896999995</v>
      </c>
      <c r="E334" s="59">
        <f t="shared" ref="E334:N334" si="207">E339+E344</f>
        <v>8047.58</v>
      </c>
      <c r="F334" s="59">
        <f t="shared" si="207"/>
        <v>9128.82</v>
      </c>
      <c r="G334" s="59">
        <f t="shared" si="207"/>
        <v>10664.5</v>
      </c>
      <c r="H334" s="59">
        <f t="shared" si="207"/>
        <v>15318.7</v>
      </c>
      <c r="I334" s="59">
        <f t="shared" si="207"/>
        <v>16176</v>
      </c>
      <c r="J334" s="59">
        <f t="shared" si="207"/>
        <v>17649.008969999999</v>
      </c>
      <c r="K334" s="59">
        <f t="shared" si="207"/>
        <v>17833.73</v>
      </c>
      <c r="L334" s="59">
        <f t="shared" si="207"/>
        <v>25250.6</v>
      </c>
      <c r="M334" s="59">
        <f t="shared" si="207"/>
        <v>26996.799999999999</v>
      </c>
      <c r="N334" s="59">
        <f t="shared" si="207"/>
        <v>26996.799999999999</v>
      </c>
      <c r="O334" s="59">
        <f t="shared" ref="O334:T334" si="208">O339+O344</f>
        <v>26996.799999999999</v>
      </c>
      <c r="P334" s="59">
        <f t="shared" si="208"/>
        <v>35393.18</v>
      </c>
      <c r="Q334" s="59">
        <f t="shared" si="208"/>
        <v>35393.18</v>
      </c>
      <c r="R334" s="59">
        <f t="shared" si="208"/>
        <v>35393.18</v>
      </c>
      <c r="S334" s="59">
        <f t="shared" si="208"/>
        <v>35393.18</v>
      </c>
      <c r="T334" s="59">
        <f t="shared" si="208"/>
        <v>35393.18</v>
      </c>
      <c r="U334" s="164"/>
    </row>
    <row r="335" spans="1:22" s="72" customFormat="1" ht="21" customHeight="1">
      <c r="A335" s="136"/>
      <c r="B335" s="131"/>
      <c r="C335" s="71" t="s">
        <v>8</v>
      </c>
      <c r="D335" s="60">
        <f t="shared" si="199"/>
        <v>0</v>
      </c>
      <c r="E335" s="59">
        <v>0</v>
      </c>
      <c r="F335" s="59">
        <v>0</v>
      </c>
      <c r="G335" s="59">
        <v>0</v>
      </c>
      <c r="H335" s="59">
        <v>0</v>
      </c>
      <c r="I335" s="59">
        <v>0</v>
      </c>
      <c r="J335" s="59">
        <v>0</v>
      </c>
      <c r="K335" s="59">
        <v>0</v>
      </c>
      <c r="L335" s="59">
        <v>0</v>
      </c>
      <c r="M335" s="59">
        <v>0</v>
      </c>
      <c r="N335" s="59">
        <v>0</v>
      </c>
      <c r="O335" s="59">
        <v>0</v>
      </c>
      <c r="P335" s="59">
        <v>0</v>
      </c>
      <c r="Q335" s="59">
        <v>0</v>
      </c>
      <c r="R335" s="59">
        <v>0</v>
      </c>
      <c r="S335" s="59">
        <v>0</v>
      </c>
      <c r="T335" s="59">
        <v>0</v>
      </c>
      <c r="U335" s="164"/>
    </row>
    <row r="336" spans="1:22" s="45" customFormat="1" ht="21" customHeight="1">
      <c r="A336" s="132" t="s">
        <v>84</v>
      </c>
      <c r="B336" s="133" t="s">
        <v>12</v>
      </c>
      <c r="C336" s="73" t="s">
        <v>4</v>
      </c>
      <c r="D336" s="60">
        <f t="shared" si="199"/>
        <v>373670.15896999993</v>
      </c>
      <c r="E336" s="60">
        <f>E337+E338+E339+E340</f>
        <v>7434.3</v>
      </c>
      <c r="F336" s="60">
        <f>F337+F338+F339+F340</f>
        <v>7751.5</v>
      </c>
      <c r="G336" s="60">
        <f>G337+G338+G339+G340</f>
        <v>8993.6</v>
      </c>
      <c r="H336" s="60">
        <f>H337+H338+H339+H340</f>
        <v>14461</v>
      </c>
      <c r="I336" s="60">
        <f>I337+I338+I339+I340</f>
        <v>16176</v>
      </c>
      <c r="J336" s="60">
        <f>J339</f>
        <v>17649.008969999999</v>
      </c>
      <c r="K336" s="60">
        <f>K337+K338+K339+K340</f>
        <v>17833.73</v>
      </c>
      <c r="L336" s="60">
        <v>25414.720000000001</v>
      </c>
      <c r="M336" s="60">
        <f>M337+M338+M339+M340</f>
        <v>26996.799999999999</v>
      </c>
      <c r="N336" s="60">
        <f>N337+N338+N339+N340</f>
        <v>26996.799999999999</v>
      </c>
      <c r="O336" s="60">
        <f t="shared" ref="O336:T336" si="209">O337+O338+O339+O340</f>
        <v>26996.799999999999</v>
      </c>
      <c r="P336" s="60">
        <f t="shared" si="209"/>
        <v>35393.18</v>
      </c>
      <c r="Q336" s="60">
        <f t="shared" si="209"/>
        <v>35393.18</v>
      </c>
      <c r="R336" s="60">
        <f t="shared" si="209"/>
        <v>35393.18</v>
      </c>
      <c r="S336" s="60">
        <f t="shared" si="209"/>
        <v>35393.18</v>
      </c>
      <c r="T336" s="60">
        <f t="shared" si="209"/>
        <v>35393.18</v>
      </c>
      <c r="U336" s="164"/>
    </row>
    <row r="337" spans="1:21" s="45" customFormat="1" ht="38.25" customHeight="1">
      <c r="A337" s="132"/>
      <c r="B337" s="133"/>
      <c r="C337" s="73" t="s">
        <v>5</v>
      </c>
      <c r="D337" s="60">
        <f t="shared" si="199"/>
        <v>0</v>
      </c>
      <c r="E337" s="60">
        <v>0</v>
      </c>
      <c r="F337" s="60">
        <v>0</v>
      </c>
      <c r="G337" s="60">
        <v>0</v>
      </c>
      <c r="H337" s="60">
        <v>0</v>
      </c>
      <c r="I337" s="60">
        <v>0</v>
      </c>
      <c r="J337" s="60">
        <v>0</v>
      </c>
      <c r="K337" s="60">
        <v>0</v>
      </c>
      <c r="L337" s="60">
        <v>0</v>
      </c>
      <c r="M337" s="60">
        <v>0</v>
      </c>
      <c r="N337" s="60">
        <v>0</v>
      </c>
      <c r="O337" s="60">
        <v>0</v>
      </c>
      <c r="P337" s="60">
        <v>0</v>
      </c>
      <c r="Q337" s="60">
        <v>0</v>
      </c>
      <c r="R337" s="60">
        <v>0</v>
      </c>
      <c r="S337" s="60">
        <v>0</v>
      </c>
      <c r="T337" s="60">
        <v>0</v>
      </c>
      <c r="U337" s="164"/>
    </row>
    <row r="338" spans="1:21" s="45" customFormat="1" ht="21" customHeight="1">
      <c r="A338" s="132"/>
      <c r="B338" s="133"/>
      <c r="C338" s="73" t="s">
        <v>6</v>
      </c>
      <c r="D338" s="60">
        <f t="shared" si="199"/>
        <v>0</v>
      </c>
      <c r="E338" s="60">
        <v>0</v>
      </c>
      <c r="F338" s="60">
        <v>0</v>
      </c>
      <c r="G338" s="60">
        <v>0</v>
      </c>
      <c r="H338" s="60">
        <v>0</v>
      </c>
      <c r="I338" s="60">
        <v>0</v>
      </c>
      <c r="J338" s="60">
        <v>0</v>
      </c>
      <c r="K338" s="60">
        <v>0</v>
      </c>
      <c r="L338" s="60">
        <v>0</v>
      </c>
      <c r="M338" s="60">
        <v>0</v>
      </c>
      <c r="N338" s="60">
        <v>0</v>
      </c>
      <c r="O338" s="60">
        <v>0</v>
      </c>
      <c r="P338" s="60">
        <v>0</v>
      </c>
      <c r="Q338" s="60">
        <v>0</v>
      </c>
      <c r="R338" s="60">
        <v>0</v>
      </c>
      <c r="S338" s="60">
        <v>0</v>
      </c>
      <c r="T338" s="60">
        <v>0</v>
      </c>
      <c r="U338" s="164"/>
    </row>
    <row r="339" spans="1:21" s="45" customFormat="1" ht="21" customHeight="1">
      <c r="A339" s="132"/>
      <c r="B339" s="133"/>
      <c r="C339" s="73" t="s">
        <v>7</v>
      </c>
      <c r="D339" s="60">
        <f t="shared" si="199"/>
        <v>373506.03896999994</v>
      </c>
      <c r="E339" s="60">
        <v>7434.3</v>
      </c>
      <c r="F339" s="60">
        <v>7751.5</v>
      </c>
      <c r="G339" s="60">
        <v>8993.6</v>
      </c>
      <c r="H339" s="60">
        <v>14461</v>
      </c>
      <c r="I339" s="60">
        <f>2778.9+13397.1</f>
        <v>16176</v>
      </c>
      <c r="J339" s="60">
        <v>17649.008969999999</v>
      </c>
      <c r="K339" s="60">
        <v>17833.73</v>
      </c>
      <c r="L339" s="60">
        <v>25250.6</v>
      </c>
      <c r="M339" s="60">
        <v>26996.799999999999</v>
      </c>
      <c r="N339" s="60">
        <v>26996.799999999999</v>
      </c>
      <c r="O339" s="60">
        <v>26996.799999999999</v>
      </c>
      <c r="P339" s="60">
        <v>35393.18</v>
      </c>
      <c r="Q339" s="60">
        <v>35393.18</v>
      </c>
      <c r="R339" s="60">
        <v>35393.18</v>
      </c>
      <c r="S339" s="60">
        <v>35393.18</v>
      </c>
      <c r="T339" s="60">
        <v>35393.18</v>
      </c>
      <c r="U339" s="164"/>
    </row>
    <row r="340" spans="1:21" s="45" customFormat="1" ht="21" customHeight="1">
      <c r="A340" s="132"/>
      <c r="B340" s="133"/>
      <c r="C340" s="73" t="s">
        <v>8</v>
      </c>
      <c r="D340" s="60">
        <f t="shared" si="199"/>
        <v>0</v>
      </c>
      <c r="E340" s="60">
        <v>0</v>
      </c>
      <c r="F340" s="60">
        <v>0</v>
      </c>
      <c r="G340" s="60">
        <v>0</v>
      </c>
      <c r="H340" s="60">
        <v>0</v>
      </c>
      <c r="I340" s="60">
        <v>0</v>
      </c>
      <c r="J340" s="60">
        <v>0</v>
      </c>
      <c r="K340" s="60">
        <v>0</v>
      </c>
      <c r="L340" s="60">
        <v>0</v>
      </c>
      <c r="M340" s="60">
        <v>0</v>
      </c>
      <c r="N340" s="60">
        <v>0</v>
      </c>
      <c r="O340" s="60">
        <v>0</v>
      </c>
      <c r="P340" s="60">
        <v>0</v>
      </c>
      <c r="Q340" s="60">
        <v>0</v>
      </c>
      <c r="R340" s="60">
        <v>0</v>
      </c>
      <c r="S340" s="60">
        <v>0</v>
      </c>
      <c r="T340" s="60">
        <v>0</v>
      </c>
      <c r="U340" s="164"/>
    </row>
    <row r="341" spans="1:21" s="45" customFormat="1" ht="21" customHeight="1">
      <c r="A341" s="123" t="s">
        <v>85</v>
      </c>
      <c r="B341" s="126" t="s">
        <v>51</v>
      </c>
      <c r="C341" s="73" t="s">
        <v>4</v>
      </c>
      <c r="D341" s="60">
        <f t="shared" si="199"/>
        <v>4519.2</v>
      </c>
      <c r="E341" s="60">
        <f>E342+E343+E344+E345</f>
        <v>613.28</v>
      </c>
      <c r="F341" s="60">
        <f t="shared" ref="F341:N341" si="210">F342+F343+F344+F345</f>
        <v>1377.32</v>
      </c>
      <c r="G341" s="60">
        <f t="shared" si="210"/>
        <v>1670.9</v>
      </c>
      <c r="H341" s="60">
        <f t="shared" si="210"/>
        <v>857.7</v>
      </c>
      <c r="I341" s="60">
        <f t="shared" si="210"/>
        <v>0</v>
      </c>
      <c r="J341" s="60">
        <f t="shared" si="210"/>
        <v>0</v>
      </c>
      <c r="K341" s="60">
        <f t="shared" si="210"/>
        <v>0</v>
      </c>
      <c r="L341" s="60">
        <f t="shared" si="210"/>
        <v>0</v>
      </c>
      <c r="M341" s="60">
        <f t="shared" si="210"/>
        <v>0</v>
      </c>
      <c r="N341" s="60">
        <f t="shared" si="210"/>
        <v>0</v>
      </c>
      <c r="O341" s="60">
        <f t="shared" ref="O341:T341" si="211">O342+O343+O344+O345</f>
        <v>0</v>
      </c>
      <c r="P341" s="60">
        <f t="shared" si="211"/>
        <v>0</v>
      </c>
      <c r="Q341" s="60">
        <f t="shared" si="211"/>
        <v>0</v>
      </c>
      <c r="R341" s="60">
        <f t="shared" si="211"/>
        <v>0</v>
      </c>
      <c r="S341" s="60">
        <f t="shared" si="211"/>
        <v>0</v>
      </c>
      <c r="T341" s="60">
        <f t="shared" si="211"/>
        <v>0</v>
      </c>
      <c r="U341" s="164"/>
    </row>
    <row r="342" spans="1:21" s="45" customFormat="1" ht="39.75" customHeight="1">
      <c r="A342" s="124"/>
      <c r="B342" s="127"/>
      <c r="C342" s="73" t="s">
        <v>5</v>
      </c>
      <c r="D342" s="60">
        <f t="shared" si="199"/>
        <v>0</v>
      </c>
      <c r="E342" s="60">
        <v>0</v>
      </c>
      <c r="F342" s="60">
        <v>0</v>
      </c>
      <c r="G342" s="60">
        <v>0</v>
      </c>
      <c r="H342" s="60">
        <v>0</v>
      </c>
      <c r="I342" s="60">
        <v>0</v>
      </c>
      <c r="J342" s="60">
        <v>0</v>
      </c>
      <c r="K342" s="60">
        <v>0</v>
      </c>
      <c r="L342" s="60">
        <v>0</v>
      </c>
      <c r="M342" s="60">
        <v>0</v>
      </c>
      <c r="N342" s="60">
        <v>0</v>
      </c>
      <c r="O342" s="60">
        <v>0</v>
      </c>
      <c r="P342" s="60">
        <v>0</v>
      </c>
      <c r="Q342" s="60">
        <v>0</v>
      </c>
      <c r="R342" s="60">
        <v>0</v>
      </c>
      <c r="S342" s="60">
        <v>0</v>
      </c>
      <c r="T342" s="60">
        <v>0</v>
      </c>
      <c r="U342" s="164"/>
    </row>
    <row r="343" spans="1:21" s="45" customFormat="1" ht="21" customHeight="1">
      <c r="A343" s="124"/>
      <c r="B343" s="127"/>
      <c r="C343" s="73" t="s">
        <v>6</v>
      </c>
      <c r="D343" s="60">
        <f t="shared" si="199"/>
        <v>0</v>
      </c>
      <c r="E343" s="60">
        <v>0</v>
      </c>
      <c r="F343" s="60">
        <v>0</v>
      </c>
      <c r="G343" s="60">
        <v>0</v>
      </c>
      <c r="H343" s="60">
        <v>0</v>
      </c>
      <c r="I343" s="60">
        <v>0</v>
      </c>
      <c r="J343" s="60">
        <v>0</v>
      </c>
      <c r="K343" s="60">
        <v>0</v>
      </c>
      <c r="L343" s="60">
        <v>0</v>
      </c>
      <c r="M343" s="60">
        <v>0</v>
      </c>
      <c r="N343" s="60">
        <v>0</v>
      </c>
      <c r="O343" s="60">
        <v>0</v>
      </c>
      <c r="P343" s="60">
        <v>0</v>
      </c>
      <c r="Q343" s="60">
        <v>0</v>
      </c>
      <c r="R343" s="60">
        <v>0</v>
      </c>
      <c r="S343" s="60">
        <v>0</v>
      </c>
      <c r="T343" s="60">
        <v>0</v>
      </c>
      <c r="U343" s="164"/>
    </row>
    <row r="344" spans="1:21" s="45" customFormat="1" ht="21" customHeight="1">
      <c r="A344" s="124"/>
      <c r="B344" s="127"/>
      <c r="C344" s="73" t="s">
        <v>7</v>
      </c>
      <c r="D344" s="60">
        <f t="shared" si="199"/>
        <v>4519.2</v>
      </c>
      <c r="E344" s="60">
        <v>613.28</v>
      </c>
      <c r="F344" s="60">
        <v>1377.32</v>
      </c>
      <c r="G344" s="60">
        <v>1670.9</v>
      </c>
      <c r="H344" s="60">
        <v>857.7</v>
      </c>
      <c r="I344" s="60">
        <v>0</v>
      </c>
      <c r="J344" s="60">
        <v>0</v>
      </c>
      <c r="K344" s="60">
        <v>0</v>
      </c>
      <c r="L344" s="60">
        <v>0</v>
      </c>
      <c r="M344" s="60">
        <v>0</v>
      </c>
      <c r="N344" s="60">
        <v>0</v>
      </c>
      <c r="O344" s="60">
        <v>0</v>
      </c>
      <c r="P344" s="60">
        <v>0</v>
      </c>
      <c r="Q344" s="60">
        <v>0</v>
      </c>
      <c r="R344" s="60">
        <v>0</v>
      </c>
      <c r="S344" s="60">
        <v>0</v>
      </c>
      <c r="T344" s="60">
        <v>0</v>
      </c>
      <c r="U344" s="164"/>
    </row>
    <row r="345" spans="1:21" s="45" customFormat="1" ht="21" customHeight="1">
      <c r="A345" s="125"/>
      <c r="B345" s="128"/>
      <c r="C345" s="73" t="s">
        <v>8</v>
      </c>
      <c r="D345" s="60">
        <f t="shared" si="199"/>
        <v>0</v>
      </c>
      <c r="E345" s="60">
        <v>0</v>
      </c>
      <c r="F345" s="60">
        <v>0</v>
      </c>
      <c r="G345" s="60">
        <v>0</v>
      </c>
      <c r="H345" s="60">
        <v>0</v>
      </c>
      <c r="I345" s="60">
        <v>0</v>
      </c>
      <c r="J345" s="60">
        <v>0</v>
      </c>
      <c r="K345" s="60">
        <v>0</v>
      </c>
      <c r="L345" s="60">
        <v>0</v>
      </c>
      <c r="M345" s="60">
        <v>0</v>
      </c>
      <c r="N345" s="60">
        <v>0</v>
      </c>
      <c r="O345" s="60">
        <v>0</v>
      </c>
      <c r="P345" s="60">
        <v>0</v>
      </c>
      <c r="Q345" s="60">
        <v>0</v>
      </c>
      <c r="R345" s="60">
        <v>0</v>
      </c>
      <c r="S345" s="60">
        <v>0</v>
      </c>
      <c r="T345" s="60">
        <v>0</v>
      </c>
      <c r="U345" s="164"/>
    </row>
    <row r="346" spans="1:21" s="72" customFormat="1" ht="17.25" customHeight="1">
      <c r="A346" s="166" t="s">
        <v>52</v>
      </c>
      <c r="B346" s="167" t="s">
        <v>53</v>
      </c>
      <c r="C346" s="71" t="s">
        <v>4</v>
      </c>
      <c r="D346" s="60">
        <f t="shared" si="199"/>
        <v>39633.699999999997</v>
      </c>
      <c r="E346" s="59">
        <f>E351+E361</f>
        <v>350</v>
      </c>
      <c r="F346" s="59">
        <f t="shared" ref="F346:H346" si="212">F351+F361</f>
        <v>0</v>
      </c>
      <c r="G346" s="59">
        <f t="shared" si="212"/>
        <v>0</v>
      </c>
      <c r="H346" s="59">
        <f t="shared" si="212"/>
        <v>0</v>
      </c>
      <c r="I346" s="59">
        <f>I351+I361</f>
        <v>0</v>
      </c>
      <c r="J346" s="59">
        <f>J347+J348+J349+J350</f>
        <v>693</v>
      </c>
      <c r="K346" s="59">
        <f>K347+K348+K349</f>
        <v>376.2</v>
      </c>
      <c r="L346" s="59">
        <f t="shared" ref="L346:N346" si="213">L347+L348+L349</f>
        <v>19107.5</v>
      </c>
      <c r="M346" s="59">
        <f t="shared" si="213"/>
        <v>19107</v>
      </c>
      <c r="N346" s="59">
        <f t="shared" si="213"/>
        <v>0</v>
      </c>
      <c r="O346" s="59">
        <f t="shared" ref="O346:T346" si="214">O347+O348+O349</f>
        <v>0</v>
      </c>
      <c r="P346" s="59">
        <f t="shared" si="214"/>
        <v>0</v>
      </c>
      <c r="Q346" s="59">
        <f t="shared" si="214"/>
        <v>0</v>
      </c>
      <c r="R346" s="59">
        <f t="shared" si="214"/>
        <v>0</v>
      </c>
      <c r="S346" s="59">
        <f t="shared" si="214"/>
        <v>0</v>
      </c>
      <c r="T346" s="59">
        <f t="shared" si="214"/>
        <v>0</v>
      </c>
      <c r="U346" s="173" t="s">
        <v>91</v>
      </c>
    </row>
    <row r="347" spans="1:21" s="72" customFormat="1" ht="39" customHeight="1">
      <c r="A347" s="166"/>
      <c r="B347" s="167"/>
      <c r="C347" s="71" t="s">
        <v>5</v>
      </c>
      <c r="D347" s="60">
        <f t="shared" si="199"/>
        <v>0</v>
      </c>
      <c r="E347" s="59">
        <f t="shared" ref="E347:N350" si="215">E352+E362</f>
        <v>0</v>
      </c>
      <c r="F347" s="59">
        <f t="shared" si="215"/>
        <v>0</v>
      </c>
      <c r="G347" s="59">
        <f t="shared" si="215"/>
        <v>0</v>
      </c>
      <c r="H347" s="59">
        <f t="shared" si="215"/>
        <v>0</v>
      </c>
      <c r="I347" s="59">
        <f t="shared" si="215"/>
        <v>0</v>
      </c>
      <c r="J347" s="59">
        <f t="shared" si="215"/>
        <v>0</v>
      </c>
      <c r="K347" s="59">
        <f>K362</f>
        <v>0</v>
      </c>
      <c r="L347" s="59">
        <f t="shared" si="215"/>
        <v>0</v>
      </c>
      <c r="M347" s="59">
        <f t="shared" si="215"/>
        <v>0</v>
      </c>
      <c r="N347" s="59">
        <f t="shared" si="215"/>
        <v>0</v>
      </c>
      <c r="O347" s="59">
        <f t="shared" ref="O347:T347" si="216">O352+O362</f>
        <v>0</v>
      </c>
      <c r="P347" s="59">
        <f t="shared" si="216"/>
        <v>0</v>
      </c>
      <c r="Q347" s="59">
        <f t="shared" si="216"/>
        <v>0</v>
      </c>
      <c r="R347" s="59">
        <f t="shared" si="216"/>
        <v>0</v>
      </c>
      <c r="S347" s="59">
        <f t="shared" si="216"/>
        <v>0</v>
      </c>
      <c r="T347" s="59">
        <f t="shared" si="216"/>
        <v>0</v>
      </c>
      <c r="U347" s="173"/>
    </row>
    <row r="348" spans="1:21" s="72" customFormat="1" ht="18.75" customHeight="1">
      <c r="A348" s="166"/>
      <c r="B348" s="167"/>
      <c r="C348" s="71" t="s">
        <v>6</v>
      </c>
      <c r="D348" s="60">
        <f t="shared" si="199"/>
        <v>31757</v>
      </c>
      <c r="E348" s="59">
        <f t="shared" si="215"/>
        <v>0</v>
      </c>
      <c r="F348" s="59">
        <f t="shared" si="215"/>
        <v>0</v>
      </c>
      <c r="G348" s="59">
        <f t="shared" si="215"/>
        <v>0</v>
      </c>
      <c r="H348" s="59">
        <f t="shared" si="215"/>
        <v>0</v>
      </c>
      <c r="I348" s="59">
        <f t="shared" si="215"/>
        <v>0</v>
      </c>
      <c r="J348" s="59">
        <v>0</v>
      </c>
      <c r="K348" s="59">
        <v>0</v>
      </c>
      <c r="L348" s="59">
        <f>L363</f>
        <v>15878.5</v>
      </c>
      <c r="M348" s="59">
        <f t="shared" si="215"/>
        <v>15878.5</v>
      </c>
      <c r="N348" s="59">
        <f t="shared" si="215"/>
        <v>0</v>
      </c>
      <c r="O348" s="59">
        <f t="shared" ref="O348:T348" si="217">O353+O363</f>
        <v>0</v>
      </c>
      <c r="P348" s="59">
        <f t="shared" si="217"/>
        <v>0</v>
      </c>
      <c r="Q348" s="59">
        <f t="shared" si="217"/>
        <v>0</v>
      </c>
      <c r="R348" s="59">
        <f t="shared" si="217"/>
        <v>0</v>
      </c>
      <c r="S348" s="59">
        <f t="shared" si="217"/>
        <v>0</v>
      </c>
      <c r="T348" s="59">
        <f t="shared" si="217"/>
        <v>0</v>
      </c>
      <c r="U348" s="173"/>
    </row>
    <row r="349" spans="1:21" s="72" customFormat="1" ht="24" customHeight="1">
      <c r="A349" s="166"/>
      <c r="B349" s="167"/>
      <c r="C349" s="71" t="s">
        <v>7</v>
      </c>
      <c r="D349" s="60">
        <f t="shared" si="199"/>
        <v>7876.7</v>
      </c>
      <c r="E349" s="59">
        <f t="shared" si="215"/>
        <v>350</v>
      </c>
      <c r="F349" s="59">
        <f t="shared" si="215"/>
        <v>0</v>
      </c>
      <c r="G349" s="59">
        <f t="shared" si="215"/>
        <v>0</v>
      </c>
      <c r="H349" s="59">
        <f t="shared" si="215"/>
        <v>0</v>
      </c>
      <c r="I349" s="59">
        <f t="shared" si="215"/>
        <v>0</v>
      </c>
      <c r="J349" s="59">
        <v>693</v>
      </c>
      <c r="K349" s="59">
        <f>K354+K364+K384</f>
        <v>376.2</v>
      </c>
      <c r="L349" s="59">
        <f t="shared" ref="L349:N349" si="218">L354+L364+L384</f>
        <v>3229</v>
      </c>
      <c r="M349" s="59">
        <f t="shared" si="218"/>
        <v>3228.5</v>
      </c>
      <c r="N349" s="59">
        <f t="shared" si="218"/>
        <v>0</v>
      </c>
      <c r="O349" s="59">
        <f t="shared" ref="O349:T349" si="219">O354+O364+O384</f>
        <v>0</v>
      </c>
      <c r="P349" s="59">
        <f t="shared" si="219"/>
        <v>0</v>
      </c>
      <c r="Q349" s="59">
        <f t="shared" si="219"/>
        <v>0</v>
      </c>
      <c r="R349" s="59">
        <f t="shared" si="219"/>
        <v>0</v>
      </c>
      <c r="S349" s="59">
        <f t="shared" si="219"/>
        <v>0</v>
      </c>
      <c r="T349" s="59">
        <f t="shared" si="219"/>
        <v>0</v>
      </c>
      <c r="U349" s="173"/>
    </row>
    <row r="350" spans="1:21" s="72" customFormat="1" ht="19.5" customHeight="1">
      <c r="A350" s="166"/>
      <c r="B350" s="167"/>
      <c r="C350" s="71" t="s">
        <v>8</v>
      </c>
      <c r="D350" s="60">
        <f t="shared" si="199"/>
        <v>0</v>
      </c>
      <c r="E350" s="59">
        <f t="shared" si="215"/>
        <v>0</v>
      </c>
      <c r="F350" s="59">
        <f t="shared" si="215"/>
        <v>0</v>
      </c>
      <c r="G350" s="59">
        <f t="shared" si="215"/>
        <v>0</v>
      </c>
      <c r="H350" s="59">
        <f t="shared" si="215"/>
        <v>0</v>
      </c>
      <c r="I350" s="59">
        <f t="shared" si="215"/>
        <v>0</v>
      </c>
      <c r="J350" s="59">
        <f t="shared" si="215"/>
        <v>0</v>
      </c>
      <c r="K350" s="59">
        <f t="shared" si="215"/>
        <v>0</v>
      </c>
      <c r="L350" s="59">
        <f t="shared" si="215"/>
        <v>0</v>
      </c>
      <c r="M350" s="59">
        <f t="shared" si="215"/>
        <v>0</v>
      </c>
      <c r="N350" s="59">
        <f t="shared" si="215"/>
        <v>0</v>
      </c>
      <c r="O350" s="59">
        <f t="shared" ref="O350:T350" si="220">O355+O365</f>
        <v>0</v>
      </c>
      <c r="P350" s="59">
        <f t="shared" si="220"/>
        <v>0</v>
      </c>
      <c r="Q350" s="59">
        <f t="shared" si="220"/>
        <v>0</v>
      </c>
      <c r="R350" s="59">
        <f t="shared" si="220"/>
        <v>0</v>
      </c>
      <c r="S350" s="59">
        <f t="shared" si="220"/>
        <v>0</v>
      </c>
      <c r="T350" s="59">
        <f t="shared" si="220"/>
        <v>0</v>
      </c>
      <c r="U350" s="173"/>
    </row>
    <row r="351" spans="1:21" s="72" customFormat="1" ht="21" customHeight="1">
      <c r="A351" s="166" t="s">
        <v>54</v>
      </c>
      <c r="B351" s="167" t="s">
        <v>110</v>
      </c>
      <c r="C351" s="71" t="s">
        <v>4</v>
      </c>
      <c r="D351" s="60">
        <f t="shared" si="199"/>
        <v>350</v>
      </c>
      <c r="E351" s="59">
        <f>E356</f>
        <v>350</v>
      </c>
      <c r="F351" s="59">
        <f t="shared" ref="F351:N351" si="221">F356</f>
        <v>0</v>
      </c>
      <c r="G351" s="59">
        <f t="shared" si="221"/>
        <v>0</v>
      </c>
      <c r="H351" s="59">
        <f t="shared" si="221"/>
        <v>0</v>
      </c>
      <c r="I351" s="59">
        <f t="shared" si="221"/>
        <v>0</v>
      </c>
      <c r="J351" s="59">
        <f t="shared" si="221"/>
        <v>0</v>
      </c>
      <c r="K351" s="59">
        <f t="shared" si="221"/>
        <v>0</v>
      </c>
      <c r="L351" s="59">
        <f t="shared" si="221"/>
        <v>0</v>
      </c>
      <c r="M351" s="59">
        <f t="shared" si="221"/>
        <v>0</v>
      </c>
      <c r="N351" s="59">
        <f t="shared" si="221"/>
        <v>0</v>
      </c>
      <c r="O351" s="59">
        <f t="shared" ref="O351:T351" si="222">O356</f>
        <v>0</v>
      </c>
      <c r="P351" s="59">
        <f t="shared" si="222"/>
        <v>0</v>
      </c>
      <c r="Q351" s="59">
        <f t="shared" si="222"/>
        <v>0</v>
      </c>
      <c r="R351" s="59">
        <f t="shared" si="222"/>
        <v>0</v>
      </c>
      <c r="S351" s="59">
        <f t="shared" si="222"/>
        <v>0</v>
      </c>
      <c r="T351" s="59">
        <f t="shared" si="222"/>
        <v>0</v>
      </c>
      <c r="U351" s="173"/>
    </row>
    <row r="352" spans="1:21" s="72" customFormat="1" ht="32.25" customHeight="1">
      <c r="A352" s="166"/>
      <c r="B352" s="167"/>
      <c r="C352" s="71" t="s">
        <v>5</v>
      </c>
      <c r="D352" s="60">
        <f t="shared" si="199"/>
        <v>0</v>
      </c>
      <c r="E352" s="59">
        <f t="shared" ref="E352:N355" si="223">E357</f>
        <v>0</v>
      </c>
      <c r="F352" s="59">
        <f t="shared" si="223"/>
        <v>0</v>
      </c>
      <c r="G352" s="59">
        <f t="shared" si="223"/>
        <v>0</v>
      </c>
      <c r="H352" s="59">
        <f t="shared" si="223"/>
        <v>0</v>
      </c>
      <c r="I352" s="59">
        <f t="shared" si="223"/>
        <v>0</v>
      </c>
      <c r="J352" s="59">
        <f t="shared" si="223"/>
        <v>0</v>
      </c>
      <c r="K352" s="59">
        <f t="shared" si="223"/>
        <v>0</v>
      </c>
      <c r="L352" s="59">
        <f t="shared" si="223"/>
        <v>0</v>
      </c>
      <c r="M352" s="59">
        <f t="shared" si="223"/>
        <v>0</v>
      </c>
      <c r="N352" s="59">
        <f t="shared" si="223"/>
        <v>0</v>
      </c>
      <c r="O352" s="59">
        <f t="shared" ref="O352:T352" si="224">O357</f>
        <v>0</v>
      </c>
      <c r="P352" s="59">
        <f t="shared" si="224"/>
        <v>0</v>
      </c>
      <c r="Q352" s="59">
        <f t="shared" si="224"/>
        <v>0</v>
      </c>
      <c r="R352" s="59">
        <f t="shared" si="224"/>
        <v>0</v>
      </c>
      <c r="S352" s="59">
        <f t="shared" si="224"/>
        <v>0</v>
      </c>
      <c r="T352" s="59">
        <f t="shared" si="224"/>
        <v>0</v>
      </c>
      <c r="U352" s="173"/>
    </row>
    <row r="353" spans="1:21" s="72" customFormat="1" ht="21" customHeight="1">
      <c r="A353" s="166"/>
      <c r="B353" s="167"/>
      <c r="C353" s="71" t="s">
        <v>6</v>
      </c>
      <c r="D353" s="60">
        <f t="shared" si="199"/>
        <v>0</v>
      </c>
      <c r="E353" s="59">
        <f t="shared" si="223"/>
        <v>0</v>
      </c>
      <c r="F353" s="59">
        <f t="shared" si="223"/>
        <v>0</v>
      </c>
      <c r="G353" s="59">
        <f t="shared" si="223"/>
        <v>0</v>
      </c>
      <c r="H353" s="59">
        <f t="shared" si="223"/>
        <v>0</v>
      </c>
      <c r="I353" s="59">
        <f t="shared" si="223"/>
        <v>0</v>
      </c>
      <c r="J353" s="59">
        <f t="shared" si="223"/>
        <v>0</v>
      </c>
      <c r="K353" s="59">
        <f t="shared" si="223"/>
        <v>0</v>
      </c>
      <c r="L353" s="59">
        <f t="shared" si="223"/>
        <v>0</v>
      </c>
      <c r="M353" s="59">
        <f t="shared" si="223"/>
        <v>0</v>
      </c>
      <c r="N353" s="59">
        <f t="shared" si="223"/>
        <v>0</v>
      </c>
      <c r="O353" s="59">
        <f t="shared" ref="O353:T353" si="225">O358</f>
        <v>0</v>
      </c>
      <c r="P353" s="59">
        <f t="shared" si="225"/>
        <v>0</v>
      </c>
      <c r="Q353" s="59">
        <f t="shared" si="225"/>
        <v>0</v>
      </c>
      <c r="R353" s="59">
        <f t="shared" si="225"/>
        <v>0</v>
      </c>
      <c r="S353" s="59">
        <f t="shared" si="225"/>
        <v>0</v>
      </c>
      <c r="T353" s="59">
        <f t="shared" si="225"/>
        <v>0</v>
      </c>
      <c r="U353" s="173"/>
    </row>
    <row r="354" spans="1:21" s="72" customFormat="1" ht="21" customHeight="1">
      <c r="A354" s="166"/>
      <c r="B354" s="167"/>
      <c r="C354" s="71" t="s">
        <v>7</v>
      </c>
      <c r="D354" s="60">
        <f t="shared" si="199"/>
        <v>350</v>
      </c>
      <c r="E354" s="59">
        <f t="shared" si="223"/>
        <v>350</v>
      </c>
      <c r="F354" s="59">
        <f t="shared" si="223"/>
        <v>0</v>
      </c>
      <c r="G354" s="59">
        <f t="shared" si="223"/>
        <v>0</v>
      </c>
      <c r="H354" s="59">
        <f t="shared" si="223"/>
        <v>0</v>
      </c>
      <c r="I354" s="59">
        <f t="shared" si="223"/>
        <v>0</v>
      </c>
      <c r="J354" s="59">
        <f t="shared" si="223"/>
        <v>0</v>
      </c>
      <c r="K354" s="59">
        <f t="shared" si="223"/>
        <v>0</v>
      </c>
      <c r="L354" s="59">
        <f t="shared" si="223"/>
        <v>0</v>
      </c>
      <c r="M354" s="59">
        <f t="shared" si="223"/>
        <v>0</v>
      </c>
      <c r="N354" s="59">
        <f t="shared" si="223"/>
        <v>0</v>
      </c>
      <c r="O354" s="59">
        <f t="shared" ref="O354:T354" si="226">O359</f>
        <v>0</v>
      </c>
      <c r="P354" s="59">
        <f t="shared" si="226"/>
        <v>0</v>
      </c>
      <c r="Q354" s="59">
        <f t="shared" si="226"/>
        <v>0</v>
      </c>
      <c r="R354" s="59">
        <f t="shared" si="226"/>
        <v>0</v>
      </c>
      <c r="S354" s="59">
        <f t="shared" si="226"/>
        <v>0</v>
      </c>
      <c r="T354" s="59">
        <f t="shared" si="226"/>
        <v>0</v>
      </c>
      <c r="U354" s="173"/>
    </row>
    <row r="355" spans="1:21" s="72" customFormat="1" ht="21" customHeight="1">
      <c r="A355" s="166"/>
      <c r="B355" s="167"/>
      <c r="C355" s="71" t="s">
        <v>8</v>
      </c>
      <c r="D355" s="60">
        <f t="shared" si="199"/>
        <v>0</v>
      </c>
      <c r="E355" s="59">
        <f t="shared" si="223"/>
        <v>0</v>
      </c>
      <c r="F355" s="59">
        <f t="shared" si="223"/>
        <v>0</v>
      </c>
      <c r="G355" s="59">
        <f t="shared" si="223"/>
        <v>0</v>
      </c>
      <c r="H355" s="59">
        <f t="shared" si="223"/>
        <v>0</v>
      </c>
      <c r="I355" s="59">
        <f t="shared" si="223"/>
        <v>0</v>
      </c>
      <c r="J355" s="59">
        <f t="shared" si="223"/>
        <v>0</v>
      </c>
      <c r="K355" s="59">
        <f t="shared" si="223"/>
        <v>0</v>
      </c>
      <c r="L355" s="59">
        <f t="shared" si="223"/>
        <v>0</v>
      </c>
      <c r="M355" s="59">
        <f t="shared" si="223"/>
        <v>0</v>
      </c>
      <c r="N355" s="59">
        <f t="shared" si="223"/>
        <v>0</v>
      </c>
      <c r="O355" s="59">
        <f t="shared" ref="O355:T355" si="227">O360</f>
        <v>0</v>
      </c>
      <c r="P355" s="59">
        <f t="shared" si="227"/>
        <v>0</v>
      </c>
      <c r="Q355" s="59">
        <f t="shared" si="227"/>
        <v>0</v>
      </c>
      <c r="R355" s="59">
        <f t="shared" si="227"/>
        <v>0</v>
      </c>
      <c r="S355" s="59">
        <f t="shared" si="227"/>
        <v>0</v>
      </c>
      <c r="T355" s="59">
        <f t="shared" si="227"/>
        <v>0</v>
      </c>
      <c r="U355" s="173"/>
    </row>
    <row r="356" spans="1:21" s="45" customFormat="1" ht="21" customHeight="1">
      <c r="A356" s="132" t="s">
        <v>86</v>
      </c>
      <c r="B356" s="133" t="s">
        <v>55</v>
      </c>
      <c r="C356" s="73" t="s">
        <v>4</v>
      </c>
      <c r="D356" s="60">
        <f t="shared" si="199"/>
        <v>350</v>
      </c>
      <c r="E356" s="60">
        <v>350</v>
      </c>
      <c r="F356" s="60">
        <v>0</v>
      </c>
      <c r="G356" s="60">
        <v>0</v>
      </c>
      <c r="H356" s="60">
        <v>0</v>
      </c>
      <c r="I356" s="60">
        <v>0</v>
      </c>
      <c r="J356" s="60">
        <v>0</v>
      </c>
      <c r="K356" s="60">
        <v>0</v>
      </c>
      <c r="L356" s="60">
        <v>0</v>
      </c>
      <c r="M356" s="60">
        <v>0</v>
      </c>
      <c r="N356" s="60">
        <v>0</v>
      </c>
      <c r="O356" s="60">
        <v>0</v>
      </c>
      <c r="P356" s="60">
        <v>0</v>
      </c>
      <c r="Q356" s="60">
        <v>0</v>
      </c>
      <c r="R356" s="60">
        <v>0</v>
      </c>
      <c r="S356" s="60">
        <v>0</v>
      </c>
      <c r="T356" s="60">
        <v>0</v>
      </c>
      <c r="U356" s="173"/>
    </row>
    <row r="357" spans="1:21" s="45" customFormat="1" ht="36" customHeight="1">
      <c r="A357" s="132"/>
      <c r="B357" s="133"/>
      <c r="C357" s="73" t="s">
        <v>5</v>
      </c>
      <c r="D357" s="60">
        <f t="shared" si="199"/>
        <v>0</v>
      </c>
      <c r="E357" s="60">
        <v>0</v>
      </c>
      <c r="F357" s="60">
        <v>0</v>
      </c>
      <c r="G357" s="60">
        <v>0</v>
      </c>
      <c r="H357" s="60">
        <v>0</v>
      </c>
      <c r="I357" s="60">
        <v>0</v>
      </c>
      <c r="J357" s="60">
        <v>0</v>
      </c>
      <c r="K357" s="60">
        <v>0</v>
      </c>
      <c r="L357" s="60">
        <v>0</v>
      </c>
      <c r="M357" s="60">
        <v>0</v>
      </c>
      <c r="N357" s="60">
        <v>0</v>
      </c>
      <c r="O357" s="60">
        <v>0</v>
      </c>
      <c r="P357" s="60">
        <v>0</v>
      </c>
      <c r="Q357" s="60">
        <v>0</v>
      </c>
      <c r="R357" s="60">
        <v>0</v>
      </c>
      <c r="S357" s="60">
        <v>0</v>
      </c>
      <c r="T357" s="60">
        <v>0</v>
      </c>
      <c r="U357" s="173"/>
    </row>
    <row r="358" spans="1:21" s="45" customFormat="1" ht="21" customHeight="1">
      <c r="A358" s="132"/>
      <c r="B358" s="133"/>
      <c r="C358" s="73" t="s">
        <v>6</v>
      </c>
      <c r="D358" s="60">
        <f t="shared" si="199"/>
        <v>0</v>
      </c>
      <c r="E358" s="60">
        <v>0</v>
      </c>
      <c r="F358" s="60">
        <v>0</v>
      </c>
      <c r="G358" s="60">
        <v>0</v>
      </c>
      <c r="H358" s="60">
        <v>0</v>
      </c>
      <c r="I358" s="60">
        <v>0</v>
      </c>
      <c r="J358" s="60">
        <v>0</v>
      </c>
      <c r="K358" s="60">
        <v>0</v>
      </c>
      <c r="L358" s="60">
        <v>0</v>
      </c>
      <c r="M358" s="60">
        <v>0</v>
      </c>
      <c r="N358" s="60">
        <v>0</v>
      </c>
      <c r="O358" s="60">
        <v>0</v>
      </c>
      <c r="P358" s="60">
        <v>0</v>
      </c>
      <c r="Q358" s="60">
        <v>0</v>
      </c>
      <c r="R358" s="60">
        <v>0</v>
      </c>
      <c r="S358" s="60">
        <v>0</v>
      </c>
      <c r="T358" s="60">
        <v>0</v>
      </c>
      <c r="U358" s="173"/>
    </row>
    <row r="359" spans="1:21" s="45" customFormat="1" ht="21" customHeight="1">
      <c r="A359" s="132"/>
      <c r="B359" s="133"/>
      <c r="C359" s="73" t="s">
        <v>7</v>
      </c>
      <c r="D359" s="60">
        <f t="shared" si="199"/>
        <v>350</v>
      </c>
      <c r="E359" s="60">
        <v>350</v>
      </c>
      <c r="F359" s="60">
        <v>0</v>
      </c>
      <c r="G359" s="60">
        <v>0</v>
      </c>
      <c r="H359" s="60">
        <v>0</v>
      </c>
      <c r="I359" s="60">
        <v>0</v>
      </c>
      <c r="J359" s="60">
        <v>0</v>
      </c>
      <c r="K359" s="60">
        <v>0</v>
      </c>
      <c r="L359" s="60">
        <v>0</v>
      </c>
      <c r="M359" s="60">
        <v>0</v>
      </c>
      <c r="N359" s="60">
        <v>0</v>
      </c>
      <c r="O359" s="60">
        <v>0</v>
      </c>
      <c r="P359" s="60">
        <v>0</v>
      </c>
      <c r="Q359" s="60">
        <v>0</v>
      </c>
      <c r="R359" s="60">
        <v>0</v>
      </c>
      <c r="S359" s="60">
        <v>0</v>
      </c>
      <c r="T359" s="60">
        <v>0</v>
      </c>
      <c r="U359" s="173"/>
    </row>
    <row r="360" spans="1:21" s="45" customFormat="1" ht="21" customHeight="1">
      <c r="A360" s="132"/>
      <c r="B360" s="133"/>
      <c r="C360" s="73" t="s">
        <v>8</v>
      </c>
      <c r="D360" s="60">
        <f t="shared" si="199"/>
        <v>0</v>
      </c>
      <c r="E360" s="60">
        <v>0</v>
      </c>
      <c r="F360" s="60">
        <v>0</v>
      </c>
      <c r="G360" s="60">
        <v>0</v>
      </c>
      <c r="H360" s="60">
        <v>0</v>
      </c>
      <c r="I360" s="60">
        <v>0</v>
      </c>
      <c r="J360" s="60">
        <v>0</v>
      </c>
      <c r="K360" s="60">
        <v>0</v>
      </c>
      <c r="L360" s="60">
        <v>0</v>
      </c>
      <c r="M360" s="60">
        <v>0</v>
      </c>
      <c r="N360" s="60">
        <v>0</v>
      </c>
      <c r="O360" s="60">
        <v>0</v>
      </c>
      <c r="P360" s="60">
        <v>0</v>
      </c>
      <c r="Q360" s="60">
        <v>0</v>
      </c>
      <c r="R360" s="60">
        <v>0</v>
      </c>
      <c r="S360" s="60">
        <v>0</v>
      </c>
      <c r="T360" s="60">
        <v>0</v>
      </c>
      <c r="U360" s="173"/>
    </row>
    <row r="361" spans="1:21" s="72" customFormat="1" ht="21" customHeight="1">
      <c r="A361" s="166" t="s">
        <v>114</v>
      </c>
      <c r="B361" s="167" t="s">
        <v>113</v>
      </c>
      <c r="C361" s="71" t="s">
        <v>4</v>
      </c>
      <c r="D361" s="60">
        <f t="shared" si="199"/>
        <v>41522.31</v>
      </c>
      <c r="E361" s="59">
        <f>E362+E363+E364+E365</f>
        <v>0</v>
      </c>
      <c r="F361" s="59">
        <f t="shared" ref="F361:N361" si="228">F362+F363+F364+F365</f>
        <v>0</v>
      </c>
      <c r="G361" s="59">
        <f t="shared" si="228"/>
        <v>0</v>
      </c>
      <c r="H361" s="59">
        <f t="shared" si="228"/>
        <v>0</v>
      </c>
      <c r="I361" s="59">
        <f t="shared" si="228"/>
        <v>0</v>
      </c>
      <c r="J361" s="59">
        <f t="shared" si="228"/>
        <v>3268.41</v>
      </c>
      <c r="K361" s="59">
        <f t="shared" si="228"/>
        <v>39.4</v>
      </c>
      <c r="L361" s="59">
        <f t="shared" si="228"/>
        <v>19107.5</v>
      </c>
      <c r="M361" s="59">
        <f t="shared" si="228"/>
        <v>19107</v>
      </c>
      <c r="N361" s="59">
        <f t="shared" si="228"/>
        <v>0</v>
      </c>
      <c r="O361" s="59">
        <f t="shared" ref="O361:T361" si="229">O362+O363+O364+O365</f>
        <v>0</v>
      </c>
      <c r="P361" s="59">
        <f t="shared" si="229"/>
        <v>0</v>
      </c>
      <c r="Q361" s="59">
        <f t="shared" si="229"/>
        <v>0</v>
      </c>
      <c r="R361" s="59">
        <f t="shared" si="229"/>
        <v>0</v>
      </c>
      <c r="S361" s="59">
        <f t="shared" si="229"/>
        <v>0</v>
      </c>
      <c r="T361" s="59">
        <f t="shared" si="229"/>
        <v>0</v>
      </c>
      <c r="U361" s="170"/>
    </row>
    <row r="362" spans="1:21" s="72" customFormat="1" ht="31.5" customHeight="1">
      <c r="A362" s="166"/>
      <c r="B362" s="167"/>
      <c r="C362" s="71" t="s">
        <v>5</v>
      </c>
      <c r="D362" s="60">
        <f t="shared" si="199"/>
        <v>0</v>
      </c>
      <c r="E362" s="59">
        <f>E367+E372+E377</f>
        <v>0</v>
      </c>
      <c r="F362" s="59">
        <f t="shared" ref="F362:N362" si="230">F367+F372+F377</f>
        <v>0</v>
      </c>
      <c r="G362" s="59">
        <f t="shared" si="230"/>
        <v>0</v>
      </c>
      <c r="H362" s="59">
        <f t="shared" si="230"/>
        <v>0</v>
      </c>
      <c r="I362" s="59">
        <f t="shared" si="230"/>
        <v>0</v>
      </c>
      <c r="J362" s="59">
        <f t="shared" si="230"/>
        <v>0</v>
      </c>
      <c r="K362" s="59">
        <f t="shared" si="230"/>
        <v>0</v>
      </c>
      <c r="L362" s="59">
        <f t="shared" si="230"/>
        <v>0</v>
      </c>
      <c r="M362" s="59">
        <f t="shared" si="230"/>
        <v>0</v>
      </c>
      <c r="N362" s="59">
        <f t="shared" si="230"/>
        <v>0</v>
      </c>
      <c r="O362" s="59">
        <f t="shared" ref="O362:T362" si="231">O367+O372+O377</f>
        <v>0</v>
      </c>
      <c r="P362" s="59">
        <f t="shared" si="231"/>
        <v>0</v>
      </c>
      <c r="Q362" s="59">
        <f t="shared" si="231"/>
        <v>0</v>
      </c>
      <c r="R362" s="59">
        <f t="shared" si="231"/>
        <v>0</v>
      </c>
      <c r="S362" s="59">
        <f t="shared" si="231"/>
        <v>0</v>
      </c>
      <c r="T362" s="59">
        <f t="shared" si="231"/>
        <v>0</v>
      </c>
      <c r="U362" s="171"/>
    </row>
    <row r="363" spans="1:21" s="72" customFormat="1" ht="21" customHeight="1">
      <c r="A363" s="166"/>
      <c r="B363" s="167"/>
      <c r="C363" s="71" t="s">
        <v>6</v>
      </c>
      <c r="D363" s="60">
        <f t="shared" si="199"/>
        <v>31757</v>
      </c>
      <c r="E363" s="59">
        <f>E368+E373+E378</f>
        <v>0</v>
      </c>
      <c r="F363" s="59">
        <f t="shared" ref="F363:N365" si="232">F368+F373</f>
        <v>0</v>
      </c>
      <c r="G363" s="59">
        <f t="shared" si="232"/>
        <v>0</v>
      </c>
      <c r="H363" s="59">
        <f t="shared" si="232"/>
        <v>0</v>
      </c>
      <c r="I363" s="59">
        <f t="shared" si="232"/>
        <v>0</v>
      </c>
      <c r="J363" s="59">
        <v>0</v>
      </c>
      <c r="K363" s="59">
        <v>0</v>
      </c>
      <c r="L363" s="59">
        <f>L368</f>
        <v>15878.5</v>
      </c>
      <c r="M363" s="59">
        <f t="shared" si="232"/>
        <v>15878.5</v>
      </c>
      <c r="N363" s="59">
        <f t="shared" si="232"/>
        <v>0</v>
      </c>
      <c r="O363" s="59">
        <f t="shared" ref="O363:T363" si="233">O368+O373</f>
        <v>0</v>
      </c>
      <c r="P363" s="59">
        <f t="shared" si="233"/>
        <v>0</v>
      </c>
      <c r="Q363" s="59">
        <f t="shared" si="233"/>
        <v>0</v>
      </c>
      <c r="R363" s="59">
        <f t="shared" si="233"/>
        <v>0</v>
      </c>
      <c r="S363" s="59">
        <f t="shared" si="233"/>
        <v>0</v>
      </c>
      <c r="T363" s="59">
        <f t="shared" si="233"/>
        <v>0</v>
      </c>
      <c r="U363" s="171"/>
    </row>
    <row r="364" spans="1:21" s="72" customFormat="1" ht="21" customHeight="1">
      <c r="A364" s="166"/>
      <c r="B364" s="167"/>
      <c r="C364" s="71" t="s">
        <v>7</v>
      </c>
      <c r="D364" s="60">
        <f t="shared" si="199"/>
        <v>9765.31</v>
      </c>
      <c r="E364" s="59">
        <v>0</v>
      </c>
      <c r="F364" s="59">
        <f t="shared" ref="F364:J364" si="234">F369+F374+F379</f>
        <v>0</v>
      </c>
      <c r="G364" s="59">
        <f t="shared" si="234"/>
        <v>0</v>
      </c>
      <c r="H364" s="59">
        <f t="shared" si="234"/>
        <v>0</v>
      </c>
      <c r="I364" s="59">
        <f t="shared" si="234"/>
        <v>0</v>
      </c>
      <c r="J364" s="59">
        <f t="shared" si="234"/>
        <v>3268.41</v>
      </c>
      <c r="K364" s="59">
        <f>K369+K374+K379</f>
        <v>39.4</v>
      </c>
      <c r="L364" s="59">
        <f>L369+L374+L379</f>
        <v>3229</v>
      </c>
      <c r="M364" s="59">
        <f>M369+M374+M379</f>
        <v>3228.5</v>
      </c>
      <c r="N364" s="59">
        <f>N369+N374+N379</f>
        <v>0</v>
      </c>
      <c r="O364" s="59">
        <f t="shared" ref="O364:T364" si="235">O369+O374+O379</f>
        <v>0</v>
      </c>
      <c r="P364" s="59">
        <f t="shared" si="235"/>
        <v>0</v>
      </c>
      <c r="Q364" s="59">
        <f t="shared" si="235"/>
        <v>0</v>
      </c>
      <c r="R364" s="59">
        <f t="shared" si="235"/>
        <v>0</v>
      </c>
      <c r="S364" s="59">
        <f t="shared" si="235"/>
        <v>0</v>
      </c>
      <c r="T364" s="59">
        <f t="shared" si="235"/>
        <v>0</v>
      </c>
      <c r="U364" s="171"/>
    </row>
    <row r="365" spans="1:21" s="72" customFormat="1" ht="21" customHeight="1">
      <c r="A365" s="166"/>
      <c r="B365" s="167"/>
      <c r="C365" s="71" t="s">
        <v>8</v>
      </c>
      <c r="D365" s="60">
        <f t="shared" si="199"/>
        <v>0</v>
      </c>
      <c r="E365" s="59">
        <f>E370+E375+E380</f>
        <v>0</v>
      </c>
      <c r="F365" s="59">
        <f t="shared" si="232"/>
        <v>0</v>
      </c>
      <c r="G365" s="59">
        <f t="shared" si="232"/>
        <v>0</v>
      </c>
      <c r="H365" s="59">
        <f t="shared" si="232"/>
        <v>0</v>
      </c>
      <c r="I365" s="59">
        <f t="shared" si="232"/>
        <v>0</v>
      </c>
      <c r="J365" s="59">
        <f t="shared" si="232"/>
        <v>0</v>
      </c>
      <c r="K365" s="59">
        <f t="shared" si="232"/>
        <v>0</v>
      </c>
      <c r="L365" s="59">
        <f t="shared" si="232"/>
        <v>0</v>
      </c>
      <c r="M365" s="59">
        <f t="shared" si="232"/>
        <v>0</v>
      </c>
      <c r="N365" s="59">
        <f t="shared" si="232"/>
        <v>0</v>
      </c>
      <c r="O365" s="59">
        <f t="shared" ref="O365:T365" si="236">O370+O375</f>
        <v>0</v>
      </c>
      <c r="P365" s="59">
        <f t="shared" si="236"/>
        <v>0</v>
      </c>
      <c r="Q365" s="59">
        <f t="shared" si="236"/>
        <v>0</v>
      </c>
      <c r="R365" s="59">
        <f t="shared" si="236"/>
        <v>0</v>
      </c>
      <c r="S365" s="59">
        <f t="shared" si="236"/>
        <v>0</v>
      </c>
      <c r="T365" s="59">
        <f t="shared" si="236"/>
        <v>0</v>
      </c>
      <c r="U365" s="172"/>
    </row>
    <row r="366" spans="1:21" s="45" customFormat="1" ht="21" customHeight="1">
      <c r="A366" s="132" t="s">
        <v>115</v>
      </c>
      <c r="B366" s="133" t="s">
        <v>111</v>
      </c>
      <c r="C366" s="73" t="s">
        <v>4</v>
      </c>
      <c r="D366" s="60">
        <f t="shared" si="199"/>
        <v>17407.2</v>
      </c>
      <c r="E366" s="60">
        <v>0</v>
      </c>
      <c r="F366" s="60">
        <v>0</v>
      </c>
      <c r="G366" s="60">
        <v>0</v>
      </c>
      <c r="H366" s="60">
        <v>0</v>
      </c>
      <c r="I366" s="60">
        <v>0</v>
      </c>
      <c r="J366" s="60">
        <v>693</v>
      </c>
      <c r="K366" s="60">
        <f>K367+K368+K369+K370</f>
        <v>0</v>
      </c>
      <c r="L366" s="60">
        <f>L367+L368+L369+L370</f>
        <v>16714.2</v>
      </c>
      <c r="M366" s="60">
        <v>0</v>
      </c>
      <c r="N366" s="60">
        <v>0</v>
      </c>
      <c r="O366" s="60">
        <v>0</v>
      </c>
      <c r="P366" s="60">
        <v>0</v>
      </c>
      <c r="Q366" s="60">
        <v>0</v>
      </c>
      <c r="R366" s="60">
        <v>0</v>
      </c>
      <c r="S366" s="60">
        <v>0</v>
      </c>
      <c r="T366" s="60">
        <v>0</v>
      </c>
      <c r="U366" s="174" t="s">
        <v>105</v>
      </c>
    </row>
    <row r="367" spans="1:21" s="45" customFormat="1" ht="35.25" customHeight="1">
      <c r="A367" s="132"/>
      <c r="B367" s="133"/>
      <c r="C367" s="73" t="s">
        <v>5</v>
      </c>
      <c r="D367" s="60">
        <f t="shared" si="199"/>
        <v>0</v>
      </c>
      <c r="E367" s="60">
        <v>0</v>
      </c>
      <c r="F367" s="60">
        <v>0</v>
      </c>
      <c r="G367" s="60">
        <v>0</v>
      </c>
      <c r="H367" s="60">
        <v>0</v>
      </c>
      <c r="I367" s="60">
        <v>0</v>
      </c>
      <c r="J367" s="60">
        <v>0</v>
      </c>
      <c r="K367" s="60">
        <v>0</v>
      </c>
      <c r="L367" s="60">
        <v>0</v>
      </c>
      <c r="M367" s="60">
        <v>0</v>
      </c>
      <c r="N367" s="60">
        <v>0</v>
      </c>
      <c r="O367" s="60">
        <v>0</v>
      </c>
      <c r="P367" s="60">
        <v>0</v>
      </c>
      <c r="Q367" s="60">
        <v>0</v>
      </c>
      <c r="R367" s="60">
        <v>0</v>
      </c>
      <c r="S367" s="60">
        <v>0</v>
      </c>
      <c r="T367" s="60">
        <v>0</v>
      </c>
      <c r="U367" s="175"/>
    </row>
    <row r="368" spans="1:21" s="45" customFormat="1" ht="21" customHeight="1">
      <c r="A368" s="132"/>
      <c r="B368" s="133"/>
      <c r="C368" s="73" t="s">
        <v>6</v>
      </c>
      <c r="D368" s="60">
        <f t="shared" si="199"/>
        <v>31757</v>
      </c>
      <c r="E368" s="60">
        <v>0</v>
      </c>
      <c r="F368" s="60">
        <v>0</v>
      </c>
      <c r="G368" s="60">
        <v>0</v>
      </c>
      <c r="H368" s="60">
        <v>0</v>
      </c>
      <c r="I368" s="60">
        <v>0</v>
      </c>
      <c r="J368" s="60">
        <v>0</v>
      </c>
      <c r="K368" s="60">
        <v>0</v>
      </c>
      <c r="L368" s="60">
        <v>15878.5</v>
      </c>
      <c r="M368" s="60">
        <v>15878.5</v>
      </c>
      <c r="N368" s="60">
        <v>0</v>
      </c>
      <c r="O368" s="60">
        <v>0</v>
      </c>
      <c r="P368" s="60">
        <v>0</v>
      </c>
      <c r="Q368" s="60">
        <v>0</v>
      </c>
      <c r="R368" s="60">
        <v>0</v>
      </c>
      <c r="S368" s="60">
        <v>0</v>
      </c>
      <c r="T368" s="60">
        <v>0</v>
      </c>
      <c r="U368" s="175"/>
    </row>
    <row r="369" spans="1:21" s="45" customFormat="1" ht="21" customHeight="1">
      <c r="A369" s="132"/>
      <c r="B369" s="133"/>
      <c r="C369" s="73" t="s">
        <v>7</v>
      </c>
      <c r="D369" s="60">
        <f t="shared" si="199"/>
        <v>2507.1000000000004</v>
      </c>
      <c r="E369" s="60">
        <v>0</v>
      </c>
      <c r="F369" s="60">
        <v>0</v>
      </c>
      <c r="G369" s="60">
        <v>0</v>
      </c>
      <c r="H369" s="60">
        <v>0</v>
      </c>
      <c r="I369" s="60">
        <v>0</v>
      </c>
      <c r="J369" s="60">
        <v>835.7</v>
      </c>
      <c r="K369" s="60">
        <v>0</v>
      </c>
      <c r="L369" s="60">
        <v>835.7</v>
      </c>
      <c r="M369" s="60">
        <v>835.7</v>
      </c>
      <c r="N369" s="60">
        <v>0</v>
      </c>
      <c r="O369" s="60">
        <v>0</v>
      </c>
      <c r="P369" s="60">
        <v>0</v>
      </c>
      <c r="Q369" s="60">
        <v>0</v>
      </c>
      <c r="R369" s="60">
        <v>0</v>
      </c>
      <c r="S369" s="60">
        <v>0</v>
      </c>
      <c r="T369" s="60">
        <v>0</v>
      </c>
      <c r="U369" s="175"/>
    </row>
    <row r="370" spans="1:21" s="45" customFormat="1" ht="21" customHeight="1">
      <c r="A370" s="132"/>
      <c r="B370" s="133"/>
      <c r="C370" s="73" t="s">
        <v>8</v>
      </c>
      <c r="D370" s="60">
        <f t="shared" si="199"/>
        <v>0</v>
      </c>
      <c r="E370" s="60">
        <v>0</v>
      </c>
      <c r="F370" s="60">
        <v>0</v>
      </c>
      <c r="G370" s="60">
        <v>0</v>
      </c>
      <c r="H370" s="60">
        <v>0</v>
      </c>
      <c r="I370" s="60">
        <v>0</v>
      </c>
      <c r="J370" s="60">
        <v>0</v>
      </c>
      <c r="K370" s="60">
        <v>0</v>
      </c>
      <c r="L370" s="60">
        <v>0</v>
      </c>
      <c r="M370" s="60">
        <v>0</v>
      </c>
      <c r="N370" s="60">
        <v>0</v>
      </c>
      <c r="O370" s="60">
        <v>0</v>
      </c>
      <c r="P370" s="60">
        <v>0</v>
      </c>
      <c r="Q370" s="60">
        <v>0</v>
      </c>
      <c r="R370" s="60">
        <v>0</v>
      </c>
      <c r="S370" s="60">
        <v>0</v>
      </c>
      <c r="T370" s="60">
        <v>0</v>
      </c>
      <c r="U370" s="175"/>
    </row>
    <row r="371" spans="1:21" s="45" customFormat="1" ht="21" customHeight="1">
      <c r="A371" s="132" t="s">
        <v>116</v>
      </c>
      <c r="B371" s="133" t="s">
        <v>112</v>
      </c>
      <c r="C371" s="73" t="s">
        <v>4</v>
      </c>
      <c r="D371" s="60">
        <f t="shared" si="199"/>
        <v>0</v>
      </c>
      <c r="E371" s="60">
        <v>0</v>
      </c>
      <c r="F371" s="60">
        <v>0</v>
      </c>
      <c r="G371" s="60">
        <v>0</v>
      </c>
      <c r="H371" s="60">
        <v>0</v>
      </c>
      <c r="I371" s="60">
        <v>0</v>
      </c>
      <c r="J371" s="60">
        <f>SUM(J372:J375)</f>
        <v>0</v>
      </c>
      <c r="K371" s="60">
        <v>0</v>
      </c>
      <c r="L371" s="60">
        <f>L372+L373+L374+L375</f>
        <v>0</v>
      </c>
      <c r="M371" s="60">
        <v>0</v>
      </c>
      <c r="N371" s="60">
        <v>0</v>
      </c>
      <c r="O371" s="60">
        <v>0</v>
      </c>
      <c r="P371" s="60">
        <v>0</v>
      </c>
      <c r="Q371" s="60">
        <v>0</v>
      </c>
      <c r="R371" s="60">
        <v>0</v>
      </c>
      <c r="S371" s="60">
        <v>0</v>
      </c>
      <c r="T371" s="60">
        <v>0</v>
      </c>
      <c r="U371" s="175"/>
    </row>
    <row r="372" spans="1:21" s="45" customFormat="1" ht="36" customHeight="1">
      <c r="A372" s="132"/>
      <c r="B372" s="133"/>
      <c r="C372" s="73" t="s">
        <v>5</v>
      </c>
      <c r="D372" s="60">
        <f t="shared" si="199"/>
        <v>0</v>
      </c>
      <c r="E372" s="60">
        <v>0</v>
      </c>
      <c r="F372" s="60">
        <v>0</v>
      </c>
      <c r="G372" s="60">
        <v>0</v>
      </c>
      <c r="H372" s="60">
        <v>0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60">
        <v>0</v>
      </c>
      <c r="R372" s="60">
        <v>0</v>
      </c>
      <c r="S372" s="60">
        <v>0</v>
      </c>
      <c r="T372" s="60">
        <v>0</v>
      </c>
      <c r="U372" s="175"/>
    </row>
    <row r="373" spans="1:21" s="45" customFormat="1" ht="21" customHeight="1">
      <c r="A373" s="132"/>
      <c r="B373" s="133"/>
      <c r="C373" s="73" t="s">
        <v>6</v>
      </c>
      <c r="D373" s="60">
        <f t="shared" si="199"/>
        <v>0</v>
      </c>
      <c r="E373" s="60">
        <v>0</v>
      </c>
      <c r="F373" s="60">
        <v>0</v>
      </c>
      <c r="G373" s="60">
        <v>0</v>
      </c>
      <c r="H373" s="60">
        <v>0</v>
      </c>
      <c r="I373" s="60">
        <v>0</v>
      </c>
      <c r="J373" s="60">
        <v>0</v>
      </c>
      <c r="K373" s="60">
        <v>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60">
        <v>0</v>
      </c>
      <c r="R373" s="60">
        <v>0</v>
      </c>
      <c r="S373" s="60">
        <v>0</v>
      </c>
      <c r="T373" s="60">
        <v>0</v>
      </c>
      <c r="U373" s="175"/>
    </row>
    <row r="374" spans="1:21" s="45" customFormat="1" ht="21" customHeight="1">
      <c r="A374" s="132"/>
      <c r="B374" s="133"/>
      <c r="C374" s="73" t="s">
        <v>7</v>
      </c>
      <c r="D374" s="60">
        <f t="shared" si="199"/>
        <v>0</v>
      </c>
      <c r="E374" s="60">
        <v>0</v>
      </c>
      <c r="F374" s="60">
        <v>0</v>
      </c>
      <c r="G374" s="60">
        <v>0</v>
      </c>
      <c r="H374" s="60">
        <v>0</v>
      </c>
      <c r="I374" s="60">
        <v>0</v>
      </c>
      <c r="J374" s="60">
        <v>0</v>
      </c>
      <c r="K374" s="60">
        <v>0</v>
      </c>
      <c r="L374" s="60">
        <v>0</v>
      </c>
      <c r="M374" s="60">
        <v>0</v>
      </c>
      <c r="N374" s="60">
        <v>0</v>
      </c>
      <c r="O374" s="60">
        <v>0</v>
      </c>
      <c r="P374" s="60">
        <v>0</v>
      </c>
      <c r="Q374" s="60">
        <v>0</v>
      </c>
      <c r="R374" s="60">
        <v>0</v>
      </c>
      <c r="S374" s="60">
        <v>0</v>
      </c>
      <c r="T374" s="60">
        <v>0</v>
      </c>
      <c r="U374" s="175"/>
    </row>
    <row r="375" spans="1:21" s="45" customFormat="1" ht="21" customHeight="1">
      <c r="A375" s="132"/>
      <c r="B375" s="133"/>
      <c r="C375" s="73" t="s">
        <v>8</v>
      </c>
      <c r="D375" s="60">
        <f t="shared" si="199"/>
        <v>0</v>
      </c>
      <c r="E375" s="60">
        <v>0</v>
      </c>
      <c r="F375" s="60">
        <v>0</v>
      </c>
      <c r="G375" s="60">
        <v>0</v>
      </c>
      <c r="H375" s="60">
        <v>0</v>
      </c>
      <c r="I375" s="60">
        <v>0</v>
      </c>
      <c r="J375" s="60">
        <v>0</v>
      </c>
      <c r="K375" s="60">
        <v>0</v>
      </c>
      <c r="L375" s="60">
        <v>0</v>
      </c>
      <c r="M375" s="60">
        <v>0</v>
      </c>
      <c r="N375" s="60">
        <v>0</v>
      </c>
      <c r="O375" s="60">
        <v>0</v>
      </c>
      <c r="P375" s="60">
        <v>0</v>
      </c>
      <c r="Q375" s="60">
        <v>0</v>
      </c>
      <c r="R375" s="60">
        <v>0</v>
      </c>
      <c r="S375" s="60">
        <v>0</v>
      </c>
      <c r="T375" s="60">
        <v>0</v>
      </c>
      <c r="U375" s="175"/>
    </row>
    <row r="376" spans="1:21" s="45" customFormat="1" ht="21" customHeight="1">
      <c r="A376" s="123" t="s">
        <v>256</v>
      </c>
      <c r="B376" s="126" t="s">
        <v>257</v>
      </c>
      <c r="C376" s="73" t="s">
        <v>4</v>
      </c>
      <c r="D376" s="60">
        <f t="shared" si="199"/>
        <v>7258.21</v>
      </c>
      <c r="E376" s="60">
        <f t="shared" ref="E376:N376" si="237">E377+E378+E379+E380</f>
        <v>0</v>
      </c>
      <c r="F376" s="60">
        <f t="shared" si="237"/>
        <v>0</v>
      </c>
      <c r="G376" s="60">
        <f t="shared" si="237"/>
        <v>0</v>
      </c>
      <c r="H376" s="60">
        <f t="shared" si="237"/>
        <v>0</v>
      </c>
      <c r="I376" s="60">
        <f t="shared" si="237"/>
        <v>0</v>
      </c>
      <c r="J376" s="60">
        <f t="shared" si="237"/>
        <v>2432.71</v>
      </c>
      <c r="K376" s="60">
        <f t="shared" si="237"/>
        <v>39.4</v>
      </c>
      <c r="L376" s="60">
        <f t="shared" si="237"/>
        <v>2393.3000000000002</v>
      </c>
      <c r="M376" s="60">
        <f t="shared" si="237"/>
        <v>2392.8000000000002</v>
      </c>
      <c r="N376" s="60">
        <f t="shared" si="237"/>
        <v>0</v>
      </c>
      <c r="O376" s="60">
        <f t="shared" ref="O376:T376" si="238">O377+O378+O379+O380</f>
        <v>0</v>
      </c>
      <c r="P376" s="60">
        <f t="shared" si="238"/>
        <v>0</v>
      </c>
      <c r="Q376" s="60">
        <f t="shared" si="238"/>
        <v>0</v>
      </c>
      <c r="R376" s="60">
        <f t="shared" si="238"/>
        <v>0</v>
      </c>
      <c r="S376" s="60">
        <f t="shared" si="238"/>
        <v>0</v>
      </c>
      <c r="T376" s="60">
        <f t="shared" si="238"/>
        <v>0</v>
      </c>
      <c r="U376" s="175"/>
    </row>
    <row r="377" spans="1:21" s="45" customFormat="1" ht="35.25" customHeight="1">
      <c r="A377" s="124"/>
      <c r="B377" s="127"/>
      <c r="C377" s="73" t="s">
        <v>5</v>
      </c>
      <c r="D377" s="60">
        <f t="shared" si="199"/>
        <v>0</v>
      </c>
      <c r="E377" s="60">
        <v>0</v>
      </c>
      <c r="F377" s="60">
        <v>0</v>
      </c>
      <c r="G377" s="60">
        <v>0</v>
      </c>
      <c r="H377" s="60">
        <v>0</v>
      </c>
      <c r="I377" s="60">
        <v>0</v>
      </c>
      <c r="J377" s="60">
        <v>0</v>
      </c>
      <c r="K377" s="60">
        <v>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60">
        <v>0</v>
      </c>
      <c r="R377" s="60">
        <v>0</v>
      </c>
      <c r="S377" s="60">
        <v>0</v>
      </c>
      <c r="T377" s="60">
        <v>0</v>
      </c>
      <c r="U377" s="175"/>
    </row>
    <row r="378" spans="1:21" s="45" customFormat="1" ht="21" customHeight="1">
      <c r="A378" s="124"/>
      <c r="B378" s="127"/>
      <c r="C378" s="73" t="s">
        <v>6</v>
      </c>
      <c r="D378" s="60">
        <f t="shared" si="199"/>
        <v>0</v>
      </c>
      <c r="E378" s="60">
        <v>0</v>
      </c>
      <c r="F378" s="60">
        <v>0</v>
      </c>
      <c r="G378" s="60">
        <v>0</v>
      </c>
      <c r="H378" s="60">
        <v>0</v>
      </c>
      <c r="I378" s="60">
        <v>0</v>
      </c>
      <c r="J378" s="60">
        <v>0</v>
      </c>
      <c r="K378" s="60">
        <v>0</v>
      </c>
      <c r="L378" s="60">
        <v>0</v>
      </c>
      <c r="M378" s="60">
        <v>0</v>
      </c>
      <c r="N378" s="60">
        <v>0</v>
      </c>
      <c r="O378" s="60">
        <v>0</v>
      </c>
      <c r="P378" s="60">
        <v>0</v>
      </c>
      <c r="Q378" s="60">
        <v>0</v>
      </c>
      <c r="R378" s="60">
        <v>0</v>
      </c>
      <c r="S378" s="60">
        <v>0</v>
      </c>
      <c r="T378" s="60">
        <v>0</v>
      </c>
      <c r="U378" s="175"/>
    </row>
    <row r="379" spans="1:21" s="45" customFormat="1" ht="21" customHeight="1">
      <c r="A379" s="124"/>
      <c r="B379" s="127"/>
      <c r="C379" s="73" t="s">
        <v>7</v>
      </c>
      <c r="D379" s="60">
        <f t="shared" si="199"/>
        <v>7258.21</v>
      </c>
      <c r="E379" s="60">
        <v>0</v>
      </c>
      <c r="F379" s="60">
        <v>0</v>
      </c>
      <c r="G379" s="60">
        <v>0</v>
      </c>
      <c r="H379" s="60">
        <v>0</v>
      </c>
      <c r="I379" s="60">
        <v>0</v>
      </c>
      <c r="J379" s="60">
        <v>2432.71</v>
      </c>
      <c r="K379" s="60">
        <v>39.4</v>
      </c>
      <c r="L379" s="60">
        <v>2393.3000000000002</v>
      </c>
      <c r="M379" s="60">
        <v>2392.8000000000002</v>
      </c>
      <c r="N379" s="60">
        <v>0</v>
      </c>
      <c r="O379" s="60">
        <v>0</v>
      </c>
      <c r="P379" s="60">
        <v>0</v>
      </c>
      <c r="Q379" s="60">
        <v>0</v>
      </c>
      <c r="R379" s="60">
        <v>0</v>
      </c>
      <c r="S379" s="60">
        <v>0</v>
      </c>
      <c r="T379" s="60">
        <v>0</v>
      </c>
      <c r="U379" s="175"/>
    </row>
    <row r="380" spans="1:21" s="45" customFormat="1" ht="21" customHeight="1">
      <c r="A380" s="125"/>
      <c r="B380" s="128"/>
      <c r="C380" s="73" t="s">
        <v>8</v>
      </c>
      <c r="D380" s="60">
        <f t="shared" si="199"/>
        <v>0</v>
      </c>
      <c r="E380" s="60">
        <v>0</v>
      </c>
      <c r="F380" s="60">
        <v>0</v>
      </c>
      <c r="G380" s="60">
        <v>0</v>
      </c>
      <c r="H380" s="60">
        <v>0</v>
      </c>
      <c r="I380" s="60">
        <v>0</v>
      </c>
      <c r="J380" s="60">
        <v>0</v>
      </c>
      <c r="K380" s="60">
        <v>0</v>
      </c>
      <c r="L380" s="60">
        <v>0</v>
      </c>
      <c r="M380" s="60">
        <v>0</v>
      </c>
      <c r="N380" s="60">
        <v>0</v>
      </c>
      <c r="O380" s="60">
        <v>0</v>
      </c>
      <c r="P380" s="60">
        <v>0</v>
      </c>
      <c r="Q380" s="60">
        <v>0</v>
      </c>
      <c r="R380" s="60">
        <v>0</v>
      </c>
      <c r="S380" s="60">
        <v>0</v>
      </c>
      <c r="T380" s="60">
        <v>0</v>
      </c>
      <c r="U380" s="175"/>
    </row>
    <row r="381" spans="1:21" s="72" customFormat="1" ht="21" customHeight="1">
      <c r="A381" s="134" t="s">
        <v>236</v>
      </c>
      <c r="B381" s="129" t="s">
        <v>250</v>
      </c>
      <c r="C381" s="71" t="s">
        <v>4</v>
      </c>
      <c r="D381" s="60">
        <f t="shared" si="199"/>
        <v>336.8</v>
      </c>
      <c r="E381" s="59">
        <v>0</v>
      </c>
      <c r="F381" s="59">
        <v>0</v>
      </c>
      <c r="G381" s="59">
        <v>0</v>
      </c>
      <c r="H381" s="59">
        <v>0</v>
      </c>
      <c r="I381" s="59">
        <v>0</v>
      </c>
      <c r="J381" s="59">
        <f>SUM(J382:J385)</f>
        <v>0</v>
      </c>
      <c r="K381" s="59">
        <v>336.8</v>
      </c>
      <c r="L381" s="59">
        <v>0</v>
      </c>
      <c r="M381" s="59">
        <f>M382+M383+M384+M385</f>
        <v>0</v>
      </c>
      <c r="N381" s="59">
        <f t="shared" ref="N381:T381" si="239">N382+N383+N384+N385</f>
        <v>0</v>
      </c>
      <c r="O381" s="59">
        <f t="shared" si="239"/>
        <v>0</v>
      </c>
      <c r="P381" s="59">
        <f t="shared" si="239"/>
        <v>0</v>
      </c>
      <c r="Q381" s="59">
        <f t="shared" si="239"/>
        <v>0</v>
      </c>
      <c r="R381" s="59">
        <f t="shared" si="239"/>
        <v>0</v>
      </c>
      <c r="S381" s="59">
        <f t="shared" si="239"/>
        <v>0</v>
      </c>
      <c r="T381" s="59">
        <f t="shared" si="239"/>
        <v>0</v>
      </c>
      <c r="U381" s="175"/>
    </row>
    <row r="382" spans="1:21" s="72" customFormat="1" ht="34.5" customHeight="1">
      <c r="A382" s="135"/>
      <c r="B382" s="130"/>
      <c r="C382" s="71" t="s">
        <v>5</v>
      </c>
      <c r="D382" s="60">
        <f t="shared" si="199"/>
        <v>0</v>
      </c>
      <c r="E382" s="59">
        <v>0</v>
      </c>
      <c r="F382" s="59">
        <v>0</v>
      </c>
      <c r="G382" s="59">
        <v>0</v>
      </c>
      <c r="H382" s="59">
        <v>0</v>
      </c>
      <c r="I382" s="59">
        <v>0</v>
      </c>
      <c r="J382" s="59">
        <v>0</v>
      </c>
      <c r="K382" s="59">
        <v>0</v>
      </c>
      <c r="L382" s="59">
        <v>0</v>
      </c>
      <c r="M382" s="59">
        <v>0</v>
      </c>
      <c r="N382" s="59">
        <v>0</v>
      </c>
      <c r="O382" s="59">
        <v>0</v>
      </c>
      <c r="P382" s="59">
        <v>0</v>
      </c>
      <c r="Q382" s="59">
        <v>0</v>
      </c>
      <c r="R382" s="59">
        <v>0</v>
      </c>
      <c r="S382" s="59">
        <v>0</v>
      </c>
      <c r="T382" s="59">
        <v>0</v>
      </c>
      <c r="U382" s="175"/>
    </row>
    <row r="383" spans="1:21" s="72" customFormat="1" ht="21" customHeight="1">
      <c r="A383" s="135"/>
      <c r="B383" s="130"/>
      <c r="C383" s="71" t="s">
        <v>6</v>
      </c>
      <c r="D383" s="60">
        <f t="shared" si="199"/>
        <v>0</v>
      </c>
      <c r="E383" s="59">
        <v>0</v>
      </c>
      <c r="F383" s="59">
        <v>0</v>
      </c>
      <c r="G383" s="59">
        <v>0</v>
      </c>
      <c r="H383" s="59">
        <v>0</v>
      </c>
      <c r="I383" s="59">
        <v>0</v>
      </c>
      <c r="J383" s="59">
        <v>0</v>
      </c>
      <c r="K383" s="59">
        <v>0</v>
      </c>
      <c r="L383" s="59">
        <v>0</v>
      </c>
      <c r="M383" s="59">
        <v>0</v>
      </c>
      <c r="N383" s="59">
        <v>0</v>
      </c>
      <c r="O383" s="59">
        <v>0</v>
      </c>
      <c r="P383" s="59">
        <v>0</v>
      </c>
      <c r="Q383" s="59">
        <v>0</v>
      </c>
      <c r="R383" s="59">
        <v>0</v>
      </c>
      <c r="S383" s="59">
        <v>0</v>
      </c>
      <c r="T383" s="59">
        <v>0</v>
      </c>
      <c r="U383" s="175"/>
    </row>
    <row r="384" spans="1:21" s="72" customFormat="1" ht="21" customHeight="1">
      <c r="A384" s="135"/>
      <c r="B384" s="130"/>
      <c r="C384" s="71" t="s">
        <v>7</v>
      </c>
      <c r="D384" s="60">
        <f t="shared" si="199"/>
        <v>336.8</v>
      </c>
      <c r="E384" s="59">
        <v>0</v>
      </c>
      <c r="F384" s="59">
        <v>0</v>
      </c>
      <c r="G384" s="59">
        <v>0</v>
      </c>
      <c r="H384" s="59">
        <v>0</v>
      </c>
      <c r="I384" s="59">
        <v>0</v>
      </c>
      <c r="J384" s="59">
        <v>0</v>
      </c>
      <c r="K384" s="59">
        <v>336.8</v>
      </c>
      <c r="L384" s="59">
        <v>0</v>
      </c>
      <c r="M384" s="59">
        <v>0</v>
      </c>
      <c r="N384" s="59">
        <v>0</v>
      </c>
      <c r="O384" s="59">
        <v>0</v>
      </c>
      <c r="P384" s="59">
        <v>0</v>
      </c>
      <c r="Q384" s="59">
        <v>0</v>
      </c>
      <c r="R384" s="59">
        <v>0</v>
      </c>
      <c r="S384" s="59">
        <v>0</v>
      </c>
      <c r="T384" s="59">
        <v>0</v>
      </c>
      <c r="U384" s="175"/>
    </row>
    <row r="385" spans="1:21" s="72" customFormat="1" ht="21" customHeight="1">
      <c r="A385" s="136"/>
      <c r="B385" s="131"/>
      <c r="C385" s="71" t="s">
        <v>8</v>
      </c>
      <c r="D385" s="60">
        <f t="shared" si="199"/>
        <v>0</v>
      </c>
      <c r="E385" s="59">
        <v>0</v>
      </c>
      <c r="F385" s="59">
        <v>0</v>
      </c>
      <c r="G385" s="59">
        <v>0</v>
      </c>
      <c r="H385" s="59">
        <v>0</v>
      </c>
      <c r="I385" s="59">
        <v>0</v>
      </c>
      <c r="J385" s="59">
        <v>0</v>
      </c>
      <c r="K385" s="59">
        <v>0</v>
      </c>
      <c r="L385" s="59">
        <v>0</v>
      </c>
      <c r="M385" s="59">
        <v>0</v>
      </c>
      <c r="N385" s="59">
        <v>0</v>
      </c>
      <c r="O385" s="59">
        <v>0</v>
      </c>
      <c r="P385" s="59">
        <v>0</v>
      </c>
      <c r="Q385" s="59">
        <v>0</v>
      </c>
      <c r="R385" s="59">
        <v>0</v>
      </c>
      <c r="S385" s="59">
        <v>0</v>
      </c>
      <c r="T385" s="59">
        <v>0</v>
      </c>
      <c r="U385" s="176"/>
    </row>
    <row r="386" spans="1:21" s="45" customFormat="1" ht="21" customHeight="1">
      <c r="A386" s="132" t="s">
        <v>248</v>
      </c>
      <c r="B386" s="133" t="s">
        <v>134</v>
      </c>
      <c r="C386" s="73" t="s">
        <v>4</v>
      </c>
      <c r="D386" s="60">
        <f t="shared" si="199"/>
        <v>336.8</v>
      </c>
      <c r="E386" s="60">
        <v>0</v>
      </c>
      <c r="F386" s="60">
        <v>0</v>
      </c>
      <c r="G386" s="60">
        <v>0</v>
      </c>
      <c r="H386" s="60">
        <v>0</v>
      </c>
      <c r="I386" s="60">
        <v>0</v>
      </c>
      <c r="J386" s="60">
        <f>SUM(J387:J390)</f>
        <v>0</v>
      </c>
      <c r="K386" s="60">
        <v>336.8</v>
      </c>
      <c r="L386" s="60">
        <v>0</v>
      </c>
      <c r="M386" s="60">
        <f>M387+M388+M389+M390</f>
        <v>0</v>
      </c>
      <c r="N386" s="60">
        <f t="shared" ref="N386:T386" si="240">N387+N388+N389+N390</f>
        <v>0</v>
      </c>
      <c r="O386" s="60">
        <f t="shared" si="240"/>
        <v>0</v>
      </c>
      <c r="P386" s="60">
        <f t="shared" si="240"/>
        <v>0</v>
      </c>
      <c r="Q386" s="60">
        <f t="shared" si="240"/>
        <v>0</v>
      </c>
      <c r="R386" s="60">
        <f t="shared" si="240"/>
        <v>0</v>
      </c>
      <c r="S386" s="60">
        <f t="shared" si="240"/>
        <v>0</v>
      </c>
      <c r="T386" s="60">
        <f t="shared" si="240"/>
        <v>0</v>
      </c>
      <c r="U386" s="169" t="s">
        <v>249</v>
      </c>
    </row>
    <row r="387" spans="1:21" s="45" customFormat="1" ht="31.5" customHeight="1">
      <c r="A387" s="132"/>
      <c r="B387" s="133"/>
      <c r="C387" s="73" t="s">
        <v>5</v>
      </c>
      <c r="D387" s="60">
        <f t="shared" si="199"/>
        <v>0</v>
      </c>
      <c r="E387" s="60">
        <v>0</v>
      </c>
      <c r="F387" s="60">
        <v>0</v>
      </c>
      <c r="G387" s="60">
        <v>0</v>
      </c>
      <c r="H387" s="60">
        <v>0</v>
      </c>
      <c r="I387" s="60">
        <v>0</v>
      </c>
      <c r="J387" s="60">
        <v>0</v>
      </c>
      <c r="K387" s="60">
        <v>0</v>
      </c>
      <c r="L387" s="60">
        <v>0</v>
      </c>
      <c r="M387" s="60">
        <v>0</v>
      </c>
      <c r="N387" s="60">
        <v>0</v>
      </c>
      <c r="O387" s="60">
        <v>0</v>
      </c>
      <c r="P387" s="60">
        <v>0</v>
      </c>
      <c r="Q387" s="60">
        <v>0</v>
      </c>
      <c r="R387" s="60">
        <v>0</v>
      </c>
      <c r="S387" s="60">
        <v>0</v>
      </c>
      <c r="T387" s="60">
        <v>0</v>
      </c>
      <c r="U387" s="169"/>
    </row>
    <row r="388" spans="1:21" s="45" customFormat="1" ht="21" customHeight="1">
      <c r="A388" s="132"/>
      <c r="B388" s="133"/>
      <c r="C388" s="73" t="s">
        <v>6</v>
      </c>
      <c r="D388" s="60">
        <f t="shared" si="199"/>
        <v>0</v>
      </c>
      <c r="E388" s="60">
        <v>0</v>
      </c>
      <c r="F388" s="60">
        <v>0</v>
      </c>
      <c r="G388" s="60">
        <v>0</v>
      </c>
      <c r="H388" s="60">
        <v>0</v>
      </c>
      <c r="I388" s="60">
        <v>0</v>
      </c>
      <c r="J388" s="60">
        <v>0</v>
      </c>
      <c r="K388" s="60">
        <v>0</v>
      </c>
      <c r="L388" s="60">
        <v>0</v>
      </c>
      <c r="M388" s="60">
        <v>0</v>
      </c>
      <c r="N388" s="60">
        <v>0</v>
      </c>
      <c r="O388" s="60">
        <v>0</v>
      </c>
      <c r="P388" s="60">
        <v>0</v>
      </c>
      <c r="Q388" s="60">
        <v>0</v>
      </c>
      <c r="R388" s="60">
        <v>0</v>
      </c>
      <c r="S388" s="60">
        <v>0</v>
      </c>
      <c r="T388" s="60">
        <v>0</v>
      </c>
      <c r="U388" s="169"/>
    </row>
    <row r="389" spans="1:21" s="45" customFormat="1" ht="21" customHeight="1">
      <c r="A389" s="132"/>
      <c r="B389" s="133"/>
      <c r="C389" s="73" t="s">
        <v>7</v>
      </c>
      <c r="D389" s="60">
        <f t="shared" si="199"/>
        <v>336.8</v>
      </c>
      <c r="E389" s="60">
        <v>0</v>
      </c>
      <c r="F389" s="60">
        <v>0</v>
      </c>
      <c r="G389" s="60">
        <v>0</v>
      </c>
      <c r="H389" s="60">
        <v>0</v>
      </c>
      <c r="I389" s="60">
        <v>0</v>
      </c>
      <c r="J389" s="60">
        <v>0</v>
      </c>
      <c r="K389" s="60">
        <v>336.8</v>
      </c>
      <c r="L389" s="60">
        <v>0</v>
      </c>
      <c r="M389" s="60">
        <v>0</v>
      </c>
      <c r="N389" s="60">
        <v>0</v>
      </c>
      <c r="O389" s="60">
        <v>0</v>
      </c>
      <c r="P389" s="60">
        <v>0</v>
      </c>
      <c r="Q389" s="60">
        <v>0</v>
      </c>
      <c r="R389" s="60">
        <v>0</v>
      </c>
      <c r="S389" s="60">
        <v>0</v>
      </c>
      <c r="T389" s="60">
        <v>0</v>
      </c>
      <c r="U389" s="169"/>
    </row>
    <row r="390" spans="1:21" s="45" customFormat="1" ht="21" customHeight="1">
      <c r="A390" s="132"/>
      <c r="B390" s="133"/>
      <c r="C390" s="73" t="s">
        <v>8</v>
      </c>
      <c r="D390" s="60">
        <f t="shared" si="199"/>
        <v>0</v>
      </c>
      <c r="E390" s="60">
        <v>0</v>
      </c>
      <c r="F390" s="60">
        <v>0</v>
      </c>
      <c r="G390" s="60">
        <v>0</v>
      </c>
      <c r="H390" s="60">
        <v>0</v>
      </c>
      <c r="I390" s="60">
        <v>0</v>
      </c>
      <c r="J390" s="60">
        <v>0</v>
      </c>
      <c r="K390" s="60">
        <v>0</v>
      </c>
      <c r="L390" s="60">
        <v>0</v>
      </c>
      <c r="M390" s="60">
        <v>0</v>
      </c>
      <c r="N390" s="60">
        <v>0</v>
      </c>
      <c r="O390" s="60">
        <v>0</v>
      </c>
      <c r="P390" s="60">
        <v>0</v>
      </c>
      <c r="Q390" s="60">
        <v>0</v>
      </c>
      <c r="R390" s="60">
        <v>0</v>
      </c>
      <c r="S390" s="60">
        <v>0</v>
      </c>
      <c r="T390" s="60">
        <v>0</v>
      </c>
      <c r="U390" s="169"/>
    </row>
  </sheetData>
  <mergeCells count="175">
    <mergeCell ref="U311:U345"/>
    <mergeCell ref="A316:A320"/>
    <mergeCell ref="B316:B320"/>
    <mergeCell ref="A321:A325"/>
    <mergeCell ref="B321:B325"/>
    <mergeCell ref="A326:A330"/>
    <mergeCell ref="B326:B330"/>
    <mergeCell ref="A331:A335"/>
    <mergeCell ref="A181:A185"/>
    <mergeCell ref="B181:B185"/>
    <mergeCell ref="A196:A200"/>
    <mergeCell ref="B196:B200"/>
    <mergeCell ref="U196:U305"/>
    <mergeCell ref="A201:A205"/>
    <mergeCell ref="B201:B205"/>
    <mergeCell ref="A206:A210"/>
    <mergeCell ref="B206:B210"/>
    <mergeCell ref="A211:A215"/>
    <mergeCell ref="A236:A240"/>
    <mergeCell ref="B236:B240"/>
    <mergeCell ref="A241:A245"/>
    <mergeCell ref="B241:B245"/>
    <mergeCell ref="A246:A250"/>
    <mergeCell ref="A251:A255"/>
    <mergeCell ref="A386:A390"/>
    <mergeCell ref="B386:B390"/>
    <mergeCell ref="U386:U390"/>
    <mergeCell ref="A361:A365"/>
    <mergeCell ref="B361:B365"/>
    <mergeCell ref="U361:U365"/>
    <mergeCell ref="A366:A370"/>
    <mergeCell ref="B366:B370"/>
    <mergeCell ref="A341:A345"/>
    <mergeCell ref="B341:B345"/>
    <mergeCell ref="A376:A380"/>
    <mergeCell ref="B376:B380"/>
    <mergeCell ref="A346:A350"/>
    <mergeCell ref="B346:B350"/>
    <mergeCell ref="U346:U360"/>
    <mergeCell ref="A351:A355"/>
    <mergeCell ref="A381:A385"/>
    <mergeCell ref="B381:B385"/>
    <mergeCell ref="U366:U385"/>
    <mergeCell ref="B351:B355"/>
    <mergeCell ref="A356:A360"/>
    <mergeCell ref="B356:B360"/>
    <mergeCell ref="A371:A375"/>
    <mergeCell ref="B371:B375"/>
    <mergeCell ref="A176:A180"/>
    <mergeCell ref="B176:B180"/>
    <mergeCell ref="B246:B250"/>
    <mergeCell ref="B211:B215"/>
    <mergeCell ref="A216:A220"/>
    <mergeCell ref="B216:B220"/>
    <mergeCell ref="A221:A225"/>
    <mergeCell ref="B221:B225"/>
    <mergeCell ref="A226:A230"/>
    <mergeCell ref="B226:B230"/>
    <mergeCell ref="A231:A235"/>
    <mergeCell ref="B231:B235"/>
    <mergeCell ref="A186:A190"/>
    <mergeCell ref="B186:B190"/>
    <mergeCell ref="A191:A195"/>
    <mergeCell ref="B191:B195"/>
    <mergeCell ref="U126:U175"/>
    <mergeCell ref="A131:A135"/>
    <mergeCell ref="B131:B135"/>
    <mergeCell ref="A136:A140"/>
    <mergeCell ref="B136:B140"/>
    <mergeCell ref="A141:A145"/>
    <mergeCell ref="B141:B145"/>
    <mergeCell ref="A146:A150"/>
    <mergeCell ref="B146:B150"/>
    <mergeCell ref="A151:A155"/>
    <mergeCell ref="A166:A170"/>
    <mergeCell ref="B166:B170"/>
    <mergeCell ref="B151:B155"/>
    <mergeCell ref="A161:A165"/>
    <mergeCell ref="B161:B165"/>
    <mergeCell ref="A171:A175"/>
    <mergeCell ref="B171:B175"/>
    <mergeCell ref="A156:A160"/>
    <mergeCell ref="B156:B160"/>
    <mergeCell ref="A126:A130"/>
    <mergeCell ref="B126:B130"/>
    <mergeCell ref="A121:A125"/>
    <mergeCell ref="B121:B125"/>
    <mergeCell ref="A82:A85"/>
    <mergeCell ref="B82:B85"/>
    <mergeCell ref="A65:A69"/>
    <mergeCell ref="B65:B69"/>
    <mergeCell ref="A70:A73"/>
    <mergeCell ref="B70:B73"/>
    <mergeCell ref="A111:A115"/>
    <mergeCell ref="B111:B115"/>
    <mergeCell ref="A116:A120"/>
    <mergeCell ref="B116:B120"/>
    <mergeCell ref="A86:A89"/>
    <mergeCell ref="B86:B89"/>
    <mergeCell ref="A102:A105"/>
    <mergeCell ref="B102:B105"/>
    <mergeCell ref="A106:A110"/>
    <mergeCell ref="B106:B110"/>
    <mergeCell ref="A90:A93"/>
    <mergeCell ref="B90:B93"/>
    <mergeCell ref="A94:A97"/>
    <mergeCell ref="B94:B97"/>
    <mergeCell ref="A98:A101"/>
    <mergeCell ref="B98:B101"/>
    <mergeCell ref="A1:U1"/>
    <mergeCell ref="A4:U4"/>
    <mergeCell ref="A6:A7"/>
    <mergeCell ref="B6:B7"/>
    <mergeCell ref="C6:C7"/>
    <mergeCell ref="U6:U7"/>
    <mergeCell ref="A29:A33"/>
    <mergeCell ref="B29:B33"/>
    <mergeCell ref="A19:A23"/>
    <mergeCell ref="B19:B23"/>
    <mergeCell ref="A24:A28"/>
    <mergeCell ref="B24:B28"/>
    <mergeCell ref="M2:U2"/>
    <mergeCell ref="D6:T6"/>
    <mergeCell ref="A34:A38"/>
    <mergeCell ref="B34:B38"/>
    <mergeCell ref="A39:A43"/>
    <mergeCell ref="B39:B43"/>
    <mergeCell ref="A9:A13"/>
    <mergeCell ref="B9:B13"/>
    <mergeCell ref="U9:U13"/>
    <mergeCell ref="A14:A18"/>
    <mergeCell ref="B14:B18"/>
    <mergeCell ref="U14:U125"/>
    <mergeCell ref="A57:A60"/>
    <mergeCell ref="B57:B60"/>
    <mergeCell ref="A61:A64"/>
    <mergeCell ref="B61:B64"/>
    <mergeCell ref="A44:A48"/>
    <mergeCell ref="B44:B48"/>
    <mergeCell ref="A49:A52"/>
    <mergeCell ref="B49:B52"/>
    <mergeCell ref="A53:A56"/>
    <mergeCell ref="B53:B56"/>
    <mergeCell ref="A74:A77"/>
    <mergeCell ref="B74:B77"/>
    <mergeCell ref="A78:A81"/>
    <mergeCell ref="B78:B81"/>
    <mergeCell ref="B251:B255"/>
    <mergeCell ref="A256:A260"/>
    <mergeCell ref="B256:B260"/>
    <mergeCell ref="A261:A265"/>
    <mergeCell ref="B261:B265"/>
    <mergeCell ref="A266:A270"/>
    <mergeCell ref="B266:B270"/>
    <mergeCell ref="A296:A300"/>
    <mergeCell ref="B296:B300"/>
    <mergeCell ref="A301:A305"/>
    <mergeCell ref="B301:B305"/>
    <mergeCell ref="B331:B335"/>
    <mergeCell ref="A336:A340"/>
    <mergeCell ref="B336:B340"/>
    <mergeCell ref="A271:A275"/>
    <mergeCell ref="B271:B275"/>
    <mergeCell ref="A276:A280"/>
    <mergeCell ref="B276:B280"/>
    <mergeCell ref="A281:A285"/>
    <mergeCell ref="B281:B285"/>
    <mergeCell ref="A286:A290"/>
    <mergeCell ref="B286:B290"/>
    <mergeCell ref="A291:A295"/>
    <mergeCell ref="B291:B295"/>
    <mergeCell ref="A311:A315"/>
    <mergeCell ref="B311:B315"/>
    <mergeCell ref="A306:A310"/>
    <mergeCell ref="B306:B310"/>
  </mergeCells>
  <pageMargins left="0" right="0" top="0.98425196850393704" bottom="0" header="0.31496062992125984" footer="0.31496062992125984"/>
  <pageSetup paperSize="9" scale="48" fitToHeight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3</vt:lpstr>
      <vt:lpstr>приложение 4</vt:lpstr>
    </vt:vector>
  </TitlesOfParts>
  <Company>kultura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Куриная Е.А</cp:lastModifiedBy>
  <cp:lastPrinted>2023-12-15T05:20:38Z</cp:lastPrinted>
  <dcterms:created xsi:type="dcterms:W3CDTF">2018-08-24T05:51:45Z</dcterms:created>
  <dcterms:modified xsi:type="dcterms:W3CDTF">2023-12-15T05:20:42Z</dcterms:modified>
</cp:coreProperties>
</file>