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ПОСТАНОВЛЕНИЯ РАСПОРЯЖЕНИЯ\"/>
    </mc:Choice>
  </mc:AlternateContent>
  <bookViews>
    <workbookView xWindow="0" yWindow="0" windowWidth="28800" windowHeight="12330"/>
  </bookViews>
  <sheets>
    <sheet name="Приложение №3" sheetId="2" r:id="rId1"/>
    <sheet name="Приложение № 4" sheetId="3" r:id="rId2"/>
  </sheets>
  <definedNames>
    <definedName name="_xlnm._FilterDatabase" localSheetId="1" hidden="1">'Приложение № 4'!$A$7:$V$157</definedName>
    <definedName name="_xlnm.Print_Titles" localSheetId="1">'Приложение № 4'!$5:$7</definedName>
    <definedName name="_xlnm.Print_Titles" localSheetId="0">'Приложение №3'!$6:$8</definedName>
    <definedName name="_xlnm.Print_Area" localSheetId="1">'Приложение № 4'!$A$1:$U$157</definedName>
  </definedNames>
  <calcPr calcId="162913"/>
</workbook>
</file>

<file path=xl/calcChain.xml><?xml version="1.0" encoding="utf-8"?>
<calcChain xmlns="http://schemas.openxmlformats.org/spreadsheetml/2006/main">
  <c r="R11" i="2" l="1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I14" i="2"/>
  <c r="H42" i="2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E21" i="3"/>
  <c r="E18" i="3" s="1"/>
  <c r="E19" i="3"/>
  <c r="F133" i="3"/>
  <c r="G133" i="3"/>
  <c r="H133" i="3"/>
  <c r="I133" i="3"/>
  <c r="J133" i="3"/>
  <c r="K133" i="3"/>
  <c r="L133" i="3"/>
  <c r="M133" i="3"/>
  <c r="N133" i="3"/>
  <c r="O133" i="3"/>
  <c r="P133" i="3"/>
  <c r="Q133" i="3"/>
  <c r="R133" i="3"/>
  <c r="S133" i="3"/>
  <c r="T133" i="3"/>
  <c r="E133" i="3"/>
  <c r="D137" i="3"/>
  <c r="D136" i="3"/>
  <c r="D135" i="3"/>
  <c r="D134" i="3"/>
  <c r="D128" i="3"/>
  <c r="D133" i="3" l="1"/>
  <c r="M146" i="3"/>
  <c r="S27" i="2" l="1"/>
  <c r="S25" i="2" s="1"/>
  <c r="T27" i="2"/>
  <c r="T25" i="2" s="1"/>
  <c r="U27" i="2"/>
  <c r="V27" i="2"/>
  <c r="V25" i="2" s="1"/>
  <c r="W27" i="2"/>
  <c r="W25" i="2" s="1"/>
  <c r="X27" i="2"/>
  <c r="X25" i="2" s="1"/>
  <c r="R27" i="2"/>
  <c r="R25" i="2" s="1"/>
  <c r="Q47" i="2"/>
  <c r="Q27" i="2"/>
  <c r="M51" i="3"/>
  <c r="R46" i="2"/>
  <c r="S46" i="2"/>
  <c r="T46" i="2"/>
  <c r="U46" i="2"/>
  <c r="V46" i="2"/>
  <c r="W46" i="2"/>
  <c r="X46" i="2"/>
  <c r="T20" i="2"/>
  <c r="U20" i="2"/>
  <c r="V20" i="2"/>
  <c r="W20" i="2"/>
  <c r="X20" i="2"/>
  <c r="U25" i="2"/>
  <c r="T44" i="2"/>
  <c r="U44" i="2"/>
  <c r="V44" i="2"/>
  <c r="W44" i="2"/>
  <c r="X44" i="2"/>
  <c r="T45" i="2"/>
  <c r="T12" i="2" s="1"/>
  <c r="U45" i="2"/>
  <c r="U12" i="2" s="1"/>
  <c r="V45" i="2"/>
  <c r="V12" i="2" s="1"/>
  <c r="W45" i="2"/>
  <c r="W12" i="2" s="1"/>
  <c r="X45" i="2"/>
  <c r="X12" i="2" s="1"/>
  <c r="T49" i="2"/>
  <c r="U49" i="2"/>
  <c r="V49" i="2"/>
  <c r="W49" i="2"/>
  <c r="X49" i="2"/>
  <c r="P23" i="3"/>
  <c r="Q23" i="3"/>
  <c r="R23" i="3"/>
  <c r="S23" i="3"/>
  <c r="T23" i="3"/>
  <c r="P28" i="3"/>
  <c r="Q28" i="3"/>
  <c r="R28" i="3"/>
  <c r="S28" i="3"/>
  <c r="T28" i="3"/>
  <c r="P33" i="3"/>
  <c r="Q33" i="3"/>
  <c r="R33" i="3"/>
  <c r="S33" i="3"/>
  <c r="T33" i="3"/>
  <c r="P39" i="3"/>
  <c r="Q39" i="3"/>
  <c r="R39" i="3"/>
  <c r="S39" i="3"/>
  <c r="T39" i="3"/>
  <c r="P40" i="3"/>
  <c r="Q40" i="3"/>
  <c r="R40" i="3"/>
  <c r="S40" i="3"/>
  <c r="T40" i="3"/>
  <c r="P41" i="3"/>
  <c r="Q41" i="3"/>
  <c r="R41" i="3"/>
  <c r="S41" i="3"/>
  <c r="T41" i="3"/>
  <c r="P42" i="3"/>
  <c r="Q42" i="3"/>
  <c r="R42" i="3"/>
  <c r="S42" i="3"/>
  <c r="T42" i="3"/>
  <c r="P43" i="3"/>
  <c r="Q43" i="3"/>
  <c r="R43" i="3"/>
  <c r="S43" i="3"/>
  <c r="T43" i="3"/>
  <c r="P49" i="3"/>
  <c r="Q49" i="3"/>
  <c r="R49" i="3"/>
  <c r="S49" i="3"/>
  <c r="T49" i="3"/>
  <c r="P50" i="3"/>
  <c r="Q50" i="3"/>
  <c r="R50" i="3"/>
  <c r="S50" i="3"/>
  <c r="T50" i="3"/>
  <c r="T20" i="3" s="1"/>
  <c r="P51" i="3"/>
  <c r="Q51" i="3"/>
  <c r="R51" i="3"/>
  <c r="S51" i="3"/>
  <c r="T51" i="3"/>
  <c r="P52" i="3"/>
  <c r="Q52" i="3"/>
  <c r="R52" i="3"/>
  <c r="S52" i="3"/>
  <c r="T52" i="3"/>
  <c r="P53" i="3"/>
  <c r="Q53" i="3"/>
  <c r="R53" i="3"/>
  <c r="S53" i="3"/>
  <c r="T53" i="3"/>
  <c r="P58" i="3"/>
  <c r="Q58" i="3"/>
  <c r="R58" i="3"/>
  <c r="S58" i="3"/>
  <c r="T58" i="3"/>
  <c r="P63" i="3"/>
  <c r="Q63" i="3"/>
  <c r="R63" i="3"/>
  <c r="S63" i="3"/>
  <c r="T63" i="3"/>
  <c r="P68" i="3"/>
  <c r="Q68" i="3"/>
  <c r="R68" i="3"/>
  <c r="S68" i="3"/>
  <c r="T68" i="3"/>
  <c r="P73" i="3"/>
  <c r="Q73" i="3"/>
  <c r="R73" i="3"/>
  <c r="S73" i="3"/>
  <c r="T73" i="3"/>
  <c r="P78" i="3"/>
  <c r="Q78" i="3"/>
  <c r="R78" i="3"/>
  <c r="S78" i="3"/>
  <c r="T78" i="3"/>
  <c r="P83" i="3"/>
  <c r="Q83" i="3"/>
  <c r="R83" i="3"/>
  <c r="S83" i="3"/>
  <c r="T83" i="3"/>
  <c r="P88" i="3"/>
  <c r="Q88" i="3"/>
  <c r="R88" i="3"/>
  <c r="S88" i="3"/>
  <c r="T88" i="3"/>
  <c r="P93" i="3"/>
  <c r="Q93" i="3"/>
  <c r="R93" i="3"/>
  <c r="S93" i="3"/>
  <c r="T93" i="3"/>
  <c r="P98" i="3"/>
  <c r="Q98" i="3"/>
  <c r="R98" i="3"/>
  <c r="S98" i="3"/>
  <c r="T98" i="3"/>
  <c r="P103" i="3"/>
  <c r="Q103" i="3"/>
  <c r="R103" i="3"/>
  <c r="S103" i="3"/>
  <c r="T103" i="3"/>
  <c r="P108" i="3"/>
  <c r="Q108" i="3"/>
  <c r="R108" i="3"/>
  <c r="S108" i="3"/>
  <c r="T108" i="3"/>
  <c r="P113" i="3"/>
  <c r="Q113" i="3"/>
  <c r="R113" i="3"/>
  <c r="S113" i="3"/>
  <c r="T113" i="3"/>
  <c r="P118" i="3"/>
  <c r="Q118" i="3"/>
  <c r="R118" i="3"/>
  <c r="S118" i="3"/>
  <c r="T118" i="3"/>
  <c r="P123" i="3"/>
  <c r="Q123" i="3"/>
  <c r="R123" i="3"/>
  <c r="S123" i="3"/>
  <c r="T123" i="3"/>
  <c r="P128" i="3"/>
  <c r="Q128" i="3"/>
  <c r="R128" i="3"/>
  <c r="S128" i="3"/>
  <c r="T128" i="3"/>
  <c r="P139" i="3"/>
  <c r="Q139" i="3"/>
  <c r="R139" i="3"/>
  <c r="S139" i="3"/>
  <c r="T139" i="3"/>
  <c r="P140" i="3"/>
  <c r="Q140" i="3"/>
  <c r="R140" i="3"/>
  <c r="S140" i="3"/>
  <c r="T140" i="3"/>
  <c r="P141" i="3"/>
  <c r="Q141" i="3"/>
  <c r="R141" i="3"/>
  <c r="S141" i="3"/>
  <c r="T141" i="3"/>
  <c r="P142" i="3"/>
  <c r="P17" i="3" s="1"/>
  <c r="P12" i="3" s="1"/>
  <c r="Q142" i="3"/>
  <c r="Q17" i="3" s="1"/>
  <c r="Q12" i="3" s="1"/>
  <c r="R142" i="3"/>
  <c r="R17" i="3" s="1"/>
  <c r="R12" i="3" s="1"/>
  <c r="S142" i="3"/>
  <c r="S17" i="3" s="1"/>
  <c r="S12" i="3" s="1"/>
  <c r="T142" i="3"/>
  <c r="T17" i="3" s="1"/>
  <c r="T12" i="3" s="1"/>
  <c r="P143" i="3"/>
  <c r="Q143" i="3"/>
  <c r="R143" i="3"/>
  <c r="S143" i="3"/>
  <c r="T143" i="3"/>
  <c r="P148" i="3"/>
  <c r="Q148" i="3"/>
  <c r="R148" i="3"/>
  <c r="S148" i="3"/>
  <c r="T148" i="3"/>
  <c r="P153" i="3"/>
  <c r="Q153" i="3"/>
  <c r="R153" i="3"/>
  <c r="S153" i="3"/>
  <c r="T153" i="3"/>
  <c r="L123" i="3"/>
  <c r="D132" i="3"/>
  <c r="D131" i="3"/>
  <c r="D130" i="3"/>
  <c r="D129" i="3"/>
  <c r="O128" i="3"/>
  <c r="N128" i="3"/>
  <c r="M128" i="3"/>
  <c r="L128" i="3"/>
  <c r="K128" i="3"/>
  <c r="J128" i="3"/>
  <c r="I128" i="3"/>
  <c r="H128" i="3"/>
  <c r="G128" i="3"/>
  <c r="F128" i="3"/>
  <c r="E128" i="3"/>
  <c r="J25" i="2"/>
  <c r="K25" i="2"/>
  <c r="L25" i="2"/>
  <c r="M25" i="2"/>
  <c r="N25" i="2"/>
  <c r="P25" i="2"/>
  <c r="Q25" i="2"/>
  <c r="I25" i="2"/>
  <c r="I13" i="2" s="1"/>
  <c r="H41" i="2"/>
  <c r="R20" i="3" l="1"/>
  <c r="P20" i="3"/>
  <c r="P15" i="3" s="1"/>
  <c r="P10" i="3" s="1"/>
  <c r="Q20" i="3"/>
  <c r="Q15" i="3" s="1"/>
  <c r="Q10" i="3" s="1"/>
  <c r="S20" i="3"/>
  <c r="S15" i="3" s="1"/>
  <c r="S10" i="3" s="1"/>
  <c r="T15" i="3"/>
  <c r="T10" i="3" s="1"/>
  <c r="R38" i="3"/>
  <c r="Q16" i="3"/>
  <c r="Q11" i="3" s="1"/>
  <c r="S38" i="3"/>
  <c r="T48" i="3"/>
  <c r="Q19" i="3"/>
  <c r="V43" i="2"/>
  <c r="U43" i="2"/>
  <c r="T43" i="2"/>
  <c r="X43" i="2"/>
  <c r="W43" i="2"/>
  <c r="V11" i="2"/>
  <c r="T11" i="2"/>
  <c r="T10" i="2" s="1"/>
  <c r="T9" i="2" s="1"/>
  <c r="T13" i="2"/>
  <c r="U11" i="2"/>
  <c r="U10" i="2" s="1"/>
  <c r="U9" i="2" s="1"/>
  <c r="U13" i="2"/>
  <c r="X13" i="2"/>
  <c r="X11" i="2"/>
  <c r="X10" i="2" s="1"/>
  <c r="X9" i="2" s="1"/>
  <c r="W13" i="2"/>
  <c r="W11" i="2"/>
  <c r="W10" i="2" s="1"/>
  <c r="W9" i="2" s="1"/>
  <c r="V10" i="2"/>
  <c r="V9" i="2" s="1"/>
  <c r="V13" i="2"/>
  <c r="Q48" i="3"/>
  <c r="Q138" i="3"/>
  <c r="P19" i="3"/>
  <c r="T16" i="3"/>
  <c r="T11" i="3" s="1"/>
  <c r="S138" i="3"/>
  <c r="R48" i="3"/>
  <c r="P138" i="3"/>
  <c r="R15" i="3"/>
  <c r="R10" i="3" s="1"/>
  <c r="S48" i="3"/>
  <c r="S16" i="3"/>
  <c r="S11" i="3" s="1"/>
  <c r="T138" i="3"/>
  <c r="R16" i="3"/>
  <c r="R11" i="3" s="1"/>
  <c r="T38" i="3"/>
  <c r="R138" i="3"/>
  <c r="P48" i="3"/>
  <c r="P16" i="3"/>
  <c r="P11" i="3" s="1"/>
  <c r="R19" i="3"/>
  <c r="Q38" i="3"/>
  <c r="P38" i="3"/>
  <c r="T19" i="3"/>
  <c r="T18" i="3" s="1"/>
  <c r="S19" i="3"/>
  <c r="H40" i="2"/>
  <c r="F123" i="3"/>
  <c r="G123" i="3"/>
  <c r="H123" i="3"/>
  <c r="I123" i="3"/>
  <c r="J123" i="3"/>
  <c r="K123" i="3"/>
  <c r="M123" i="3"/>
  <c r="N123" i="3"/>
  <c r="O123" i="3"/>
  <c r="E123" i="3"/>
  <c r="D125" i="3"/>
  <c r="D126" i="3"/>
  <c r="D127" i="3"/>
  <c r="D124" i="3"/>
  <c r="P18" i="3" l="1"/>
  <c r="R14" i="3"/>
  <c r="R9" i="3" s="1"/>
  <c r="R18" i="3"/>
  <c r="R8" i="3"/>
  <c r="S18" i="3"/>
  <c r="Q18" i="3"/>
  <c r="Q14" i="3"/>
  <c r="Q9" i="3" s="1"/>
  <c r="Q8" i="3" s="1"/>
  <c r="P14" i="3"/>
  <c r="S14" i="3"/>
  <c r="S9" i="3" s="1"/>
  <c r="S8" i="3" s="1"/>
  <c r="R13" i="3"/>
  <c r="T14" i="3"/>
  <c r="T9" i="3" s="1"/>
  <c r="T8" i="3" s="1"/>
  <c r="D123" i="3"/>
  <c r="M141" i="3"/>
  <c r="N141" i="3"/>
  <c r="L51" i="3"/>
  <c r="L50" i="3"/>
  <c r="Q13" i="3" l="1"/>
  <c r="P13" i="3"/>
  <c r="P9" i="3"/>
  <c r="P8" i="3" s="1"/>
  <c r="T13" i="3"/>
  <c r="S13" i="3"/>
  <c r="K66" i="3"/>
  <c r="K65" i="3" l="1"/>
  <c r="K146" i="3"/>
  <c r="O47" i="2"/>
  <c r="O28" i="2"/>
  <c r="O25" i="2" s="1"/>
  <c r="H14" i="2" l="1"/>
  <c r="H25" i="2"/>
  <c r="K50" i="3"/>
  <c r="K63" i="3"/>
  <c r="D66" i="3"/>
  <c r="F63" i="3" l="1"/>
  <c r="G63" i="3"/>
  <c r="H63" i="3"/>
  <c r="I63" i="3"/>
  <c r="J63" i="3"/>
  <c r="L63" i="3"/>
  <c r="M63" i="3"/>
  <c r="N63" i="3"/>
  <c r="O63" i="3"/>
  <c r="K118" i="3" l="1"/>
  <c r="K52" i="3"/>
  <c r="H39" i="2"/>
  <c r="D122" i="3"/>
  <c r="D120" i="3"/>
  <c r="D119" i="3"/>
  <c r="O118" i="3"/>
  <c r="N118" i="3"/>
  <c r="M118" i="3"/>
  <c r="L118" i="3"/>
  <c r="D121" i="3" l="1"/>
  <c r="K51" i="3"/>
  <c r="D118" i="3"/>
  <c r="J13" i="2" l="1"/>
  <c r="K13" i="2"/>
  <c r="L13" i="2"/>
  <c r="M13" i="2"/>
  <c r="J20" i="2"/>
  <c r="K20" i="2"/>
  <c r="L20" i="2"/>
  <c r="M20" i="2"/>
  <c r="N20" i="2"/>
  <c r="O20" i="2"/>
  <c r="P20" i="2"/>
  <c r="Q20" i="2"/>
  <c r="R20" i="2"/>
  <c r="S20" i="2"/>
  <c r="I20" i="2"/>
  <c r="J16" i="2"/>
  <c r="K16" i="2"/>
  <c r="L16" i="2"/>
  <c r="M16" i="2"/>
  <c r="N16" i="2"/>
  <c r="O16" i="2"/>
  <c r="P16" i="2"/>
  <c r="Q16" i="2"/>
  <c r="R16" i="2"/>
  <c r="I16" i="2"/>
  <c r="H17" i="2"/>
  <c r="H18" i="2"/>
  <c r="N51" i="3"/>
  <c r="O51" i="3"/>
  <c r="N50" i="3"/>
  <c r="O50" i="3"/>
  <c r="H38" i="2"/>
  <c r="P46" i="2"/>
  <c r="Q46" i="2"/>
  <c r="D44" i="3"/>
  <c r="D45" i="3"/>
  <c r="D55" i="3"/>
  <c r="D60" i="3"/>
  <c r="D61" i="3"/>
  <c r="D79" i="3"/>
  <c r="D80" i="3"/>
  <c r="D81" i="3"/>
  <c r="D82" i="3"/>
  <c r="D84" i="3"/>
  <c r="D85" i="3"/>
  <c r="D86" i="3"/>
  <c r="D87" i="3"/>
  <c r="D89" i="3"/>
  <c r="D90" i="3"/>
  <c r="D91" i="3"/>
  <c r="D94" i="3"/>
  <c r="D95" i="3"/>
  <c r="D96" i="3"/>
  <c r="D97" i="3"/>
  <c r="D99" i="3"/>
  <c r="D100" i="3"/>
  <c r="D101" i="3"/>
  <c r="D102" i="3"/>
  <c r="D104" i="3"/>
  <c r="D105" i="3"/>
  <c r="D106" i="3"/>
  <c r="D107" i="3"/>
  <c r="D109" i="3"/>
  <c r="D110" i="3"/>
  <c r="D111" i="3"/>
  <c r="D115" i="3"/>
  <c r="D116" i="3"/>
  <c r="D117" i="3"/>
  <c r="D114" i="3"/>
  <c r="K143" i="3"/>
  <c r="D144" i="3"/>
  <c r="D145" i="3"/>
  <c r="D146" i="3"/>
  <c r="D147" i="3"/>
  <c r="D149" i="3"/>
  <c r="D150" i="3"/>
  <c r="D151" i="3"/>
  <c r="D152" i="3"/>
  <c r="D154" i="3"/>
  <c r="D155" i="3"/>
  <c r="D156" i="3"/>
  <c r="D157" i="3"/>
  <c r="K43" i="3"/>
  <c r="K53" i="3"/>
  <c r="L53" i="3"/>
  <c r="M53" i="3"/>
  <c r="N53" i="3"/>
  <c r="O53" i="3"/>
  <c r="L58" i="3"/>
  <c r="M58" i="3"/>
  <c r="N58" i="3"/>
  <c r="O58" i="3"/>
  <c r="K58" i="3"/>
  <c r="L113" i="3"/>
  <c r="M113" i="3"/>
  <c r="N113" i="3"/>
  <c r="O113" i="3"/>
  <c r="K113" i="3"/>
  <c r="L143" i="3"/>
  <c r="M143" i="3"/>
  <c r="N143" i="3"/>
  <c r="O143" i="3"/>
  <c r="K141" i="3"/>
  <c r="J50" i="3"/>
  <c r="H37" i="2"/>
  <c r="H36" i="2"/>
  <c r="J51" i="3"/>
  <c r="D112" i="3"/>
  <c r="O108" i="3"/>
  <c r="N108" i="3"/>
  <c r="M108" i="3"/>
  <c r="L108" i="3"/>
  <c r="K108" i="3"/>
  <c r="J108" i="3"/>
  <c r="I108" i="3"/>
  <c r="H108" i="3"/>
  <c r="G108" i="3"/>
  <c r="F108" i="3"/>
  <c r="E108" i="3"/>
  <c r="O103" i="3"/>
  <c r="N103" i="3"/>
  <c r="M103" i="3"/>
  <c r="L103" i="3"/>
  <c r="K103" i="3"/>
  <c r="J103" i="3"/>
  <c r="I103" i="3"/>
  <c r="H103" i="3"/>
  <c r="G103" i="3"/>
  <c r="F103" i="3"/>
  <c r="E103" i="3"/>
  <c r="H20" i="2" l="1"/>
  <c r="D108" i="3"/>
  <c r="H16" i="2"/>
  <c r="D103" i="3"/>
  <c r="D113" i="3"/>
  <c r="P13" i="2" l="1"/>
  <c r="S13" i="2"/>
  <c r="O13" i="2"/>
  <c r="R13" i="2"/>
  <c r="Q13" i="2"/>
  <c r="L49" i="3"/>
  <c r="M49" i="3"/>
  <c r="N49" i="3"/>
  <c r="O49" i="3"/>
  <c r="K49" i="3"/>
  <c r="K48" i="3" s="1"/>
  <c r="L52" i="3"/>
  <c r="M52" i="3"/>
  <c r="N52" i="3"/>
  <c r="O52" i="3"/>
  <c r="D24" i="3"/>
  <c r="D25" i="3"/>
  <c r="D26" i="3"/>
  <c r="D27" i="3"/>
  <c r="D29" i="3"/>
  <c r="D30" i="3"/>
  <c r="D31" i="3"/>
  <c r="D32" i="3"/>
  <c r="D34" i="3"/>
  <c r="D35" i="3"/>
  <c r="D36" i="3"/>
  <c r="D37" i="3"/>
  <c r="D46" i="3"/>
  <c r="D47" i="3"/>
  <c r="D54" i="3"/>
  <c r="D56" i="3"/>
  <c r="D57" i="3"/>
  <c r="D59" i="3"/>
  <c r="D62" i="3"/>
  <c r="D64" i="3"/>
  <c r="D65" i="3"/>
  <c r="D67" i="3"/>
  <c r="D69" i="3"/>
  <c r="D70" i="3"/>
  <c r="D71" i="3"/>
  <c r="D72" i="3"/>
  <c r="D74" i="3"/>
  <c r="D75" i="3"/>
  <c r="D76" i="3"/>
  <c r="D77" i="3"/>
  <c r="D92" i="3"/>
  <c r="H26" i="2"/>
  <c r="H27" i="2"/>
  <c r="H28" i="2"/>
  <c r="H29" i="2"/>
  <c r="H30" i="2"/>
  <c r="H31" i="2"/>
  <c r="H32" i="2"/>
  <c r="H33" i="2"/>
  <c r="H34" i="2"/>
  <c r="H35" i="2"/>
  <c r="L48" i="3" l="1"/>
  <c r="N13" i="2"/>
  <c r="H13" i="2" s="1"/>
  <c r="O48" i="3"/>
  <c r="M48" i="3"/>
  <c r="N48" i="3"/>
  <c r="J49" i="3"/>
  <c r="O98" i="3"/>
  <c r="N98" i="3"/>
  <c r="M98" i="3"/>
  <c r="L98" i="3"/>
  <c r="K98" i="3"/>
  <c r="J98" i="3"/>
  <c r="I98" i="3"/>
  <c r="H98" i="3"/>
  <c r="G98" i="3"/>
  <c r="F98" i="3"/>
  <c r="E98" i="3"/>
  <c r="J88" i="3"/>
  <c r="D98" i="3" l="1"/>
  <c r="O93" i="3"/>
  <c r="N93" i="3"/>
  <c r="M93" i="3"/>
  <c r="L93" i="3"/>
  <c r="K93" i="3"/>
  <c r="J93" i="3"/>
  <c r="I93" i="3"/>
  <c r="H93" i="3"/>
  <c r="G93" i="3"/>
  <c r="F93" i="3"/>
  <c r="E93" i="3"/>
  <c r="O88" i="3"/>
  <c r="N88" i="3"/>
  <c r="M88" i="3"/>
  <c r="L88" i="3"/>
  <c r="K88" i="3"/>
  <c r="I88" i="3"/>
  <c r="H88" i="3"/>
  <c r="G88" i="3"/>
  <c r="F88" i="3"/>
  <c r="E88" i="3"/>
  <c r="O83" i="3"/>
  <c r="N83" i="3"/>
  <c r="M83" i="3"/>
  <c r="L83" i="3"/>
  <c r="K83" i="3"/>
  <c r="J83" i="3"/>
  <c r="I83" i="3"/>
  <c r="H83" i="3"/>
  <c r="G83" i="3"/>
  <c r="F83" i="3"/>
  <c r="E83" i="3"/>
  <c r="O78" i="3"/>
  <c r="N78" i="3"/>
  <c r="M78" i="3"/>
  <c r="L78" i="3"/>
  <c r="K78" i="3"/>
  <c r="J78" i="3"/>
  <c r="I78" i="3"/>
  <c r="H78" i="3"/>
  <c r="G78" i="3"/>
  <c r="F78" i="3"/>
  <c r="E78" i="3"/>
  <c r="D78" i="3" l="1"/>
  <c r="D88" i="3"/>
  <c r="D83" i="3"/>
  <c r="D93" i="3"/>
  <c r="J45" i="2"/>
  <c r="J12" i="2" s="1"/>
  <c r="K45" i="2"/>
  <c r="K12" i="2" s="1"/>
  <c r="L45" i="2"/>
  <c r="L12" i="2" s="1"/>
  <c r="M45" i="2"/>
  <c r="M12" i="2" s="1"/>
  <c r="N45" i="2"/>
  <c r="N12" i="2" s="1"/>
  <c r="O45" i="2"/>
  <c r="O12" i="2" s="1"/>
  <c r="P45" i="2"/>
  <c r="P12" i="2" s="1"/>
  <c r="Q45" i="2"/>
  <c r="Q12" i="2" s="1"/>
  <c r="R45" i="2"/>
  <c r="R12" i="2" s="1"/>
  <c r="S45" i="2"/>
  <c r="S12" i="2" s="1"/>
  <c r="I45" i="2"/>
  <c r="I12" i="2" s="1"/>
  <c r="J44" i="2"/>
  <c r="K44" i="2"/>
  <c r="L44" i="2"/>
  <c r="M44" i="2"/>
  <c r="N44" i="2"/>
  <c r="O44" i="2"/>
  <c r="P44" i="2"/>
  <c r="P11" i="2" s="1"/>
  <c r="Q44" i="2"/>
  <c r="R44" i="2"/>
  <c r="S44" i="2"/>
  <c r="I44" i="2"/>
  <c r="J46" i="2"/>
  <c r="K46" i="2"/>
  <c r="L46" i="2"/>
  <c r="M46" i="2"/>
  <c r="N46" i="2"/>
  <c r="O46" i="2"/>
  <c r="I46" i="2"/>
  <c r="J49" i="2"/>
  <c r="K49" i="2"/>
  <c r="L49" i="2"/>
  <c r="M49" i="2"/>
  <c r="N49" i="2"/>
  <c r="O49" i="2"/>
  <c r="Q49" i="2"/>
  <c r="R49" i="2"/>
  <c r="S49" i="2"/>
  <c r="I49" i="2"/>
  <c r="J73" i="3"/>
  <c r="F142" i="3"/>
  <c r="F17" i="3" s="1"/>
  <c r="F12" i="3" s="1"/>
  <c r="G142" i="3"/>
  <c r="G17" i="3" s="1"/>
  <c r="G12" i="3" s="1"/>
  <c r="H142" i="3"/>
  <c r="H17" i="3" s="1"/>
  <c r="H12" i="3" s="1"/>
  <c r="I142" i="3"/>
  <c r="I17" i="3" s="1"/>
  <c r="I12" i="3" s="1"/>
  <c r="J142" i="3"/>
  <c r="J17" i="3" s="1"/>
  <c r="J12" i="3" s="1"/>
  <c r="K142" i="3"/>
  <c r="L142" i="3"/>
  <c r="M142" i="3"/>
  <c r="N142" i="3"/>
  <c r="N17" i="3" s="1"/>
  <c r="N12" i="3" s="1"/>
  <c r="O142" i="3"/>
  <c r="E142" i="3"/>
  <c r="F141" i="3"/>
  <c r="G141" i="3"/>
  <c r="H141" i="3"/>
  <c r="I141" i="3"/>
  <c r="J141" i="3"/>
  <c r="L141" i="3"/>
  <c r="O141" i="3"/>
  <c r="E141" i="3"/>
  <c r="F140" i="3"/>
  <c r="G140" i="3"/>
  <c r="H140" i="3"/>
  <c r="I140" i="3"/>
  <c r="J140" i="3"/>
  <c r="K140" i="3"/>
  <c r="L140" i="3"/>
  <c r="M140" i="3"/>
  <c r="N140" i="3"/>
  <c r="O140" i="3"/>
  <c r="E140" i="3"/>
  <c r="F139" i="3"/>
  <c r="G139" i="3"/>
  <c r="H139" i="3"/>
  <c r="I139" i="3"/>
  <c r="J139" i="3"/>
  <c r="K139" i="3"/>
  <c r="L139" i="3"/>
  <c r="M139" i="3"/>
  <c r="N139" i="3"/>
  <c r="O139" i="3"/>
  <c r="E139" i="3"/>
  <c r="O23" i="3"/>
  <c r="N23" i="3"/>
  <c r="M23" i="3"/>
  <c r="L23" i="3"/>
  <c r="K23" i="3"/>
  <c r="J23" i="3"/>
  <c r="I23" i="3"/>
  <c r="H23" i="3"/>
  <c r="G23" i="3"/>
  <c r="F23" i="3"/>
  <c r="E23" i="3"/>
  <c r="F28" i="3"/>
  <c r="G28" i="3"/>
  <c r="H28" i="3"/>
  <c r="I28" i="3"/>
  <c r="J28" i="3"/>
  <c r="K28" i="3"/>
  <c r="L28" i="3"/>
  <c r="M28" i="3"/>
  <c r="N28" i="3"/>
  <c r="O28" i="3"/>
  <c r="E28" i="3"/>
  <c r="F33" i="3"/>
  <c r="G33" i="3"/>
  <c r="H33" i="3"/>
  <c r="I33" i="3"/>
  <c r="J33" i="3"/>
  <c r="K33" i="3"/>
  <c r="L33" i="3"/>
  <c r="M33" i="3"/>
  <c r="N33" i="3"/>
  <c r="O33" i="3"/>
  <c r="E33" i="3"/>
  <c r="F42" i="3"/>
  <c r="G42" i="3"/>
  <c r="H42" i="3"/>
  <c r="I42" i="3"/>
  <c r="J42" i="3"/>
  <c r="K42" i="3"/>
  <c r="K22" i="3" s="1"/>
  <c r="L42" i="3"/>
  <c r="L22" i="3" s="1"/>
  <c r="M42" i="3"/>
  <c r="M22" i="3" s="1"/>
  <c r="N42" i="3"/>
  <c r="O42" i="3"/>
  <c r="E42" i="3"/>
  <c r="F41" i="3"/>
  <c r="G41" i="3"/>
  <c r="H41" i="3"/>
  <c r="I41" i="3"/>
  <c r="J41" i="3"/>
  <c r="K41" i="3"/>
  <c r="L41" i="3"/>
  <c r="M41" i="3"/>
  <c r="N41" i="3"/>
  <c r="O41" i="3"/>
  <c r="E41" i="3"/>
  <c r="F40" i="3"/>
  <c r="G40" i="3"/>
  <c r="H40" i="3"/>
  <c r="I40" i="3"/>
  <c r="J40" i="3"/>
  <c r="J20" i="3" s="1"/>
  <c r="K40" i="3"/>
  <c r="K20" i="3" s="1"/>
  <c r="L40" i="3"/>
  <c r="L20" i="3" s="1"/>
  <c r="M40" i="3"/>
  <c r="M20" i="3" s="1"/>
  <c r="N40" i="3"/>
  <c r="N20" i="3" s="1"/>
  <c r="O40" i="3"/>
  <c r="O20" i="3" s="1"/>
  <c r="E40" i="3"/>
  <c r="F39" i="3"/>
  <c r="G39" i="3"/>
  <c r="H39" i="3"/>
  <c r="I39" i="3"/>
  <c r="J39" i="3"/>
  <c r="J19" i="3" s="1"/>
  <c r="K39" i="3"/>
  <c r="K19" i="3" s="1"/>
  <c r="L39" i="3"/>
  <c r="L19" i="3" s="1"/>
  <c r="M39" i="3"/>
  <c r="M19" i="3" s="1"/>
  <c r="N39" i="3"/>
  <c r="N19" i="3" s="1"/>
  <c r="O39" i="3"/>
  <c r="E39" i="3"/>
  <c r="F52" i="3"/>
  <c r="G52" i="3"/>
  <c r="H52" i="3"/>
  <c r="I52" i="3"/>
  <c r="J52" i="3"/>
  <c r="J48" i="3" s="1"/>
  <c r="E52" i="3"/>
  <c r="F51" i="3"/>
  <c r="G51" i="3"/>
  <c r="H51" i="3"/>
  <c r="I51" i="3"/>
  <c r="E51" i="3"/>
  <c r="F50" i="3"/>
  <c r="G50" i="3"/>
  <c r="H50" i="3"/>
  <c r="I50" i="3"/>
  <c r="E50" i="3"/>
  <c r="F49" i="3"/>
  <c r="E49" i="3"/>
  <c r="E63" i="3"/>
  <c r="E68" i="3"/>
  <c r="E73" i="3"/>
  <c r="G49" i="3"/>
  <c r="H49" i="3"/>
  <c r="I49" i="3"/>
  <c r="J53" i="3"/>
  <c r="I53" i="3"/>
  <c r="H53" i="3"/>
  <c r="G53" i="3"/>
  <c r="F53" i="3"/>
  <c r="E53" i="3"/>
  <c r="J58" i="3"/>
  <c r="I58" i="3"/>
  <c r="H58" i="3"/>
  <c r="G58" i="3"/>
  <c r="F58" i="3"/>
  <c r="E58" i="3"/>
  <c r="O68" i="3"/>
  <c r="N68" i="3"/>
  <c r="M68" i="3"/>
  <c r="L68" i="3"/>
  <c r="K68" i="3"/>
  <c r="J68" i="3"/>
  <c r="I68" i="3"/>
  <c r="H68" i="3"/>
  <c r="G68" i="3"/>
  <c r="F68" i="3"/>
  <c r="F73" i="3"/>
  <c r="G73" i="3"/>
  <c r="H73" i="3"/>
  <c r="I73" i="3"/>
  <c r="K73" i="3"/>
  <c r="L73" i="3"/>
  <c r="M73" i="3"/>
  <c r="N73" i="3"/>
  <c r="O73" i="3"/>
  <c r="E143" i="3"/>
  <c r="F143" i="3"/>
  <c r="G143" i="3"/>
  <c r="H143" i="3"/>
  <c r="I143" i="3"/>
  <c r="J143" i="3"/>
  <c r="J148" i="3"/>
  <c r="O148" i="3"/>
  <c r="N148" i="3"/>
  <c r="M148" i="3"/>
  <c r="I148" i="3"/>
  <c r="H148" i="3"/>
  <c r="G148" i="3"/>
  <c r="F148" i="3"/>
  <c r="E148" i="3"/>
  <c r="E153" i="3"/>
  <c r="F153" i="3"/>
  <c r="G153" i="3"/>
  <c r="H153" i="3"/>
  <c r="I153" i="3"/>
  <c r="J153" i="3"/>
  <c r="M153" i="3"/>
  <c r="N153" i="3"/>
  <c r="O153" i="3"/>
  <c r="E43" i="3"/>
  <c r="F43" i="3"/>
  <c r="G43" i="3"/>
  <c r="H43" i="3"/>
  <c r="I43" i="3"/>
  <c r="J43" i="3"/>
  <c r="L43" i="3"/>
  <c r="M43" i="3"/>
  <c r="N43" i="3"/>
  <c r="O43" i="3"/>
  <c r="M17" i="3" l="1"/>
  <c r="M12" i="3" s="1"/>
  <c r="E14" i="3"/>
  <c r="M18" i="3"/>
  <c r="O19" i="3"/>
  <c r="O18" i="3" s="1"/>
  <c r="O138" i="3"/>
  <c r="S43" i="2"/>
  <c r="K17" i="3"/>
  <c r="K12" i="3" s="1"/>
  <c r="I19" i="3"/>
  <c r="I14" i="3" s="1"/>
  <c r="I9" i="3" s="1"/>
  <c r="E20" i="3"/>
  <c r="E15" i="3" s="1"/>
  <c r="E10" i="3" s="1"/>
  <c r="H20" i="3"/>
  <c r="H15" i="3" s="1"/>
  <c r="H10" i="3" s="1"/>
  <c r="G16" i="3"/>
  <c r="G11" i="3" s="1"/>
  <c r="N138" i="3"/>
  <c r="H19" i="3"/>
  <c r="G20" i="3"/>
  <c r="G15" i="3" s="1"/>
  <c r="G10" i="3" s="1"/>
  <c r="F16" i="3"/>
  <c r="F11" i="3" s="1"/>
  <c r="M138" i="3"/>
  <c r="G19" i="3"/>
  <c r="G14" i="3" s="1"/>
  <c r="G9" i="3" s="1"/>
  <c r="F20" i="3"/>
  <c r="F15" i="3" s="1"/>
  <c r="F10" i="3" s="1"/>
  <c r="I16" i="3"/>
  <c r="I11" i="3" s="1"/>
  <c r="L17" i="3"/>
  <c r="L12" i="3" s="1"/>
  <c r="K16" i="3"/>
  <c r="K11" i="3" s="1"/>
  <c r="F19" i="3"/>
  <c r="I20" i="3"/>
  <c r="E16" i="3"/>
  <c r="E11" i="3" s="1"/>
  <c r="L16" i="3"/>
  <c r="L11" i="3" s="1"/>
  <c r="H16" i="3"/>
  <c r="H11" i="3" s="1"/>
  <c r="L15" i="3"/>
  <c r="L10" i="3" s="1"/>
  <c r="L43" i="2"/>
  <c r="K15" i="3"/>
  <c r="K10" i="3" s="1"/>
  <c r="K138" i="3"/>
  <c r="K11" i="2"/>
  <c r="K10" i="2" s="1"/>
  <c r="K9" i="2" s="1"/>
  <c r="O11" i="2"/>
  <c r="O10" i="2" s="1"/>
  <c r="O9" i="2" s="1"/>
  <c r="D40" i="3"/>
  <c r="D28" i="3"/>
  <c r="H46" i="2"/>
  <c r="R10" i="2"/>
  <c r="R9" i="2" s="1"/>
  <c r="N11" i="2"/>
  <c r="N10" i="2" s="1"/>
  <c r="N9" i="2" s="1"/>
  <c r="J11" i="2"/>
  <c r="J10" i="2" s="1"/>
  <c r="J9" i="2" s="1"/>
  <c r="S11" i="2"/>
  <c r="S10" i="2" s="1"/>
  <c r="S9" i="2" s="1"/>
  <c r="Q11" i="2"/>
  <c r="Q10" i="2" s="1"/>
  <c r="Q9" i="2" s="1"/>
  <c r="M11" i="2"/>
  <c r="M10" i="2" s="1"/>
  <c r="M9" i="2" s="1"/>
  <c r="D51" i="3"/>
  <c r="M16" i="3"/>
  <c r="D42" i="3"/>
  <c r="D139" i="3"/>
  <c r="L138" i="3"/>
  <c r="I11" i="2"/>
  <c r="P10" i="2"/>
  <c r="P9" i="2" s="1"/>
  <c r="L11" i="2"/>
  <c r="L10" i="2" s="1"/>
  <c r="L9" i="2" s="1"/>
  <c r="D43" i="3"/>
  <c r="D148" i="3"/>
  <c r="D143" i="3"/>
  <c r="D58" i="3"/>
  <c r="D53" i="3"/>
  <c r="D50" i="3"/>
  <c r="O17" i="3"/>
  <c r="O12" i="3" s="1"/>
  <c r="D63" i="3"/>
  <c r="K14" i="3"/>
  <c r="K9" i="3" s="1"/>
  <c r="D73" i="3"/>
  <c r="D68" i="3"/>
  <c r="D49" i="3"/>
  <c r="D52" i="3"/>
  <c r="D39" i="3"/>
  <c r="D41" i="3"/>
  <c r="D33" i="3"/>
  <c r="D23" i="3"/>
  <c r="D140" i="3"/>
  <c r="D142" i="3"/>
  <c r="E48" i="3"/>
  <c r="J43" i="2"/>
  <c r="D141" i="3"/>
  <c r="D153" i="3"/>
  <c r="P43" i="2"/>
  <c r="I43" i="2"/>
  <c r="O43" i="2"/>
  <c r="K43" i="2"/>
  <c r="H45" i="2"/>
  <c r="R43" i="2"/>
  <c r="N43" i="2"/>
  <c r="Q43" i="2"/>
  <c r="M43" i="2"/>
  <c r="J138" i="3"/>
  <c r="E138" i="3"/>
  <c r="E22" i="3"/>
  <c r="D22" i="3" s="1"/>
  <c r="H138" i="3"/>
  <c r="F138" i="3"/>
  <c r="J14" i="3"/>
  <c r="J9" i="3" s="1"/>
  <c r="H48" i="3"/>
  <c r="E38" i="3"/>
  <c r="N16" i="3"/>
  <c r="N11" i="3" s="1"/>
  <c r="N15" i="3"/>
  <c r="N10" i="3" s="1"/>
  <c r="J15" i="3"/>
  <c r="J10" i="3" s="1"/>
  <c r="I138" i="3"/>
  <c r="G138" i="3"/>
  <c r="L38" i="3"/>
  <c r="H38" i="3"/>
  <c r="O38" i="3"/>
  <c r="K38" i="3"/>
  <c r="G38" i="3"/>
  <c r="N38" i="3"/>
  <c r="J38" i="3"/>
  <c r="M38" i="3"/>
  <c r="I38" i="3"/>
  <c r="F38" i="3"/>
  <c r="F48" i="3"/>
  <c r="G48" i="3"/>
  <c r="I48" i="3"/>
  <c r="E9" i="3" l="1"/>
  <c r="K8" i="3"/>
  <c r="G8" i="3"/>
  <c r="M11" i="3"/>
  <c r="K18" i="3"/>
  <c r="O16" i="3"/>
  <c r="O11" i="3" s="1"/>
  <c r="D19" i="3"/>
  <c r="D20" i="3"/>
  <c r="M15" i="3"/>
  <c r="K13" i="3"/>
  <c r="I10" i="2"/>
  <c r="I9" i="2" s="1"/>
  <c r="H9" i="2" s="1"/>
  <c r="H11" i="2"/>
  <c r="O15" i="3"/>
  <c r="O10" i="3" s="1"/>
  <c r="L14" i="3"/>
  <c r="L18" i="3"/>
  <c r="N18" i="3"/>
  <c r="M14" i="3"/>
  <c r="M9" i="3" s="1"/>
  <c r="D48" i="3"/>
  <c r="D38" i="3"/>
  <c r="D138" i="3"/>
  <c r="J16" i="3"/>
  <c r="J11" i="3" s="1"/>
  <c r="J8" i="3" s="1"/>
  <c r="J18" i="3"/>
  <c r="D21" i="3"/>
  <c r="H43" i="2"/>
  <c r="G13" i="3"/>
  <c r="N14" i="3"/>
  <c r="O14" i="3"/>
  <c r="O9" i="3" s="1"/>
  <c r="H18" i="3"/>
  <c r="H14" i="3"/>
  <c r="H9" i="3" s="1"/>
  <c r="H8" i="3" s="1"/>
  <c r="I18" i="3"/>
  <c r="I15" i="3"/>
  <c r="I10" i="3" s="1"/>
  <c r="I8" i="3" s="1"/>
  <c r="F18" i="3"/>
  <c r="F14" i="3"/>
  <c r="F9" i="3" s="1"/>
  <c r="F8" i="3" s="1"/>
  <c r="E17" i="3"/>
  <c r="G18" i="3"/>
  <c r="N13" i="3" l="1"/>
  <c r="N9" i="3"/>
  <c r="N8" i="3" s="1"/>
  <c r="M13" i="3"/>
  <c r="D17" i="3"/>
  <c r="E12" i="3"/>
  <c r="L13" i="3"/>
  <c r="L9" i="3"/>
  <c r="L8" i="3" s="1"/>
  <c r="E8" i="3"/>
  <c r="E13" i="3"/>
  <c r="O8" i="3"/>
  <c r="M10" i="3"/>
  <c r="M8" i="3" s="1"/>
  <c r="J13" i="3"/>
  <c r="O13" i="3"/>
  <c r="D18" i="3"/>
  <c r="H10" i="2"/>
  <c r="D14" i="3"/>
  <c r="D16" i="3"/>
  <c r="D15" i="3"/>
  <c r="F13" i="3"/>
  <c r="H13" i="3"/>
  <c r="D12" i="3"/>
  <c r="I13" i="3"/>
  <c r="H19" i="2"/>
  <c r="H21" i="2"/>
  <c r="H44" i="2"/>
  <c r="H47" i="2"/>
  <c r="H50" i="2"/>
  <c r="D11" i="3" l="1"/>
  <c r="D10" i="3"/>
  <c r="D9" i="3"/>
  <c r="D13" i="3"/>
  <c r="H49" i="2"/>
  <c r="D8" i="3" l="1"/>
</calcChain>
</file>

<file path=xl/sharedStrings.xml><?xml version="1.0" encoding="utf-8"?>
<sst xmlns="http://schemas.openxmlformats.org/spreadsheetml/2006/main" count="390" uniqueCount="110">
  <si>
    <t>1.1.1.</t>
  </si>
  <si>
    <t>Субсидия по возмещению части затрат, связанных с приобретением оборудования в целях создания, и (или) развития, и (или) модернизации производства товаров</t>
  </si>
  <si>
    <t>Субсидия на возмещение части затрат на участие в выставочно-ярмарочных мероприятиях в Российской Федерации и за рубежом</t>
  </si>
  <si>
    <t>№ п/п</t>
  </si>
  <si>
    <t>Наименование муниципальной программы, подпрограммы, основного мероприятия</t>
  </si>
  <si>
    <t>Код бюджетной классификации</t>
  </si>
  <si>
    <t>Ресурсное обеспечение (тыс. руб.)</t>
  </si>
  <si>
    <t>Исполнители программных мероприятий (координатор муниципальной программы, координатор подпрограммы, участники муниципальной программы)</t>
  </si>
  <si>
    <t>ГРБС</t>
  </si>
  <si>
    <t>РзПР</t>
  </si>
  <si>
    <t>ЦСР</t>
  </si>
  <si>
    <t>Всего</t>
  </si>
  <si>
    <t>50.0.00.00000*</t>
  </si>
  <si>
    <t>Подпрограмма «Развитие малого и среднего предпринимательства в городе Свободном»</t>
  </si>
  <si>
    <t>итого</t>
  </si>
  <si>
    <t>50.1.00.00000*</t>
  </si>
  <si>
    <t>кредиторская задолженность прошлых лет</t>
  </si>
  <si>
    <t>50.1.0001.</t>
  </si>
  <si>
    <t>1.1.</t>
  </si>
  <si>
    <t>Основное мероприятие: Финансовая поддержка</t>
  </si>
  <si>
    <t>50.1.01.00000*</t>
  </si>
  <si>
    <t>50.1.0001</t>
  </si>
  <si>
    <t>50.1.01.L0644*</t>
  </si>
  <si>
    <t>1.1.2.</t>
  </si>
  <si>
    <t>Субсидия начинающим субъектам малого и среднего предпринимательства включая крестьянские (фермерские) хозяйства</t>
  </si>
  <si>
    <t>50.1.01.04100**</t>
  </si>
  <si>
    <t>1.1.3.</t>
  </si>
  <si>
    <t>50.1.01.04130*</t>
  </si>
  <si>
    <t>Государственная поддержка малого и среднего предпринимательства, включая крестьянские (фермерские) хозяйства (в части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</si>
  <si>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50.1.01.L5272</t>
  </si>
  <si>
    <t>1.1.4.1</t>
  </si>
  <si>
    <t>Субсидия для субсидирования части затрат субъектов малого и среднего предпринимательства, связанных с уплатой лизинговых платежей по договору (договорам) лизинга, заключенному с российскими лизинговыми организациями в целях создания и (или) развития либо модернизации производства товаров (работ, услуг)</t>
  </si>
  <si>
    <t>1.2.</t>
  </si>
  <si>
    <t>Основное мероприятие: Консультационные, информационные, организационные мероприятия</t>
  </si>
  <si>
    <t>50.1.02 0000*</t>
  </si>
  <si>
    <t>1.2.1.</t>
  </si>
  <si>
    <t>Расходы на организационные, консультационные, информационные мероприятия</t>
  </si>
  <si>
    <t>50.1.02.04110**</t>
  </si>
  <si>
    <t>Ресурсное обеспечение реализации муниципальной программы за счет средств бюджета города Свободного</t>
  </si>
  <si>
    <t>Муниципальная программа «Экономическое развитие города Свободного »</t>
  </si>
  <si>
    <t>001</t>
  </si>
  <si>
    <t>0412</t>
  </si>
  <si>
    <t>1.1.4</t>
  </si>
  <si>
    <t xml:space="preserve">‹*›Распределение бюджетных ассигнований на 2015 году указано согласно таблице соответствия измененных кодов бюджетной классификации в части целевых статей расходов  местного бюджета на 2016 год, размещенной на портале администрации города Свободного в информационно - телекоммуникационной сети «Интернет» по адресу  www.svobnews.amur.ru
‹**›Распределение бюджетных ассигнований на 2016 году указано согласно таблице соответствия измененных кодов бюджетной классификации в части целевых статей расходов  местного бюджета на 2017 год, размещенной на портале администрации города Свободного в информационно - телекоммуникационной сети «Интернет» по адресу  www.svobnews.amur.ru 
</t>
  </si>
  <si>
    <t>№№</t>
  </si>
  <si>
    <t>Источники финансирования</t>
  </si>
  <si>
    <t>Оценка расходов (тыс. рублей)</t>
  </si>
  <si>
    <t>Исполнители программных мероприятий</t>
  </si>
  <si>
    <t>федеральный бюджет</t>
  </si>
  <si>
    <t>областной бюджет</t>
  </si>
  <si>
    <t>местный бюджет</t>
  </si>
  <si>
    <t>другие источники</t>
  </si>
  <si>
    <t>Субсидии начинающим субъектам малого и среднего предпринимательства, включая крестьянские (фермерские) хозяйства</t>
  </si>
  <si>
    <t xml:space="preserve"> Субсидия на возмещения части затрат на участие в выставочно-ярмарочных мероприятиях в Российской Федерации и за рубежом.</t>
  </si>
  <si>
    <t>1.1</t>
  </si>
  <si>
    <t>1.1.1</t>
  </si>
  <si>
    <t>1.1.2</t>
  </si>
  <si>
    <t>1.1.3</t>
  </si>
  <si>
    <t>Ресурсное обеспечение муниципальной программы за счет всех источников финансирорвания</t>
  </si>
  <si>
    <t>1.1.5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</si>
  <si>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</si>
  <si>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50.1.01.S0130</t>
  </si>
  <si>
    <t>1.1.5.1</t>
  </si>
  <si>
    <t>Субсидии субъектам малого и среднего предпринимательства, включая крестьянские (фермерские) хозяйства, в части предоставления грантов (субсидии) начинающим предпринимателям</t>
  </si>
  <si>
    <t>1.1.5.2</t>
  </si>
  <si>
    <t>Субсидия субъектам малого и среднего предпринимательства в части  возмещения части затрат, связанных с приобретением оборудования в целях создания, и (или) развития, и (или) модернизации производства товаров (работ, услуг)</t>
  </si>
  <si>
    <t>1.1.5.3</t>
  </si>
  <si>
    <t>Субсидия субъектам малого и среднего предпринимательства по возмещению уплаты первого взноса (аванса) при заключении договоров лизинга оборудования.</t>
  </si>
  <si>
    <t>1.1.5.4</t>
  </si>
  <si>
    <t xml:space="preserve"> Субсидия субъектам малого и среднего предпринимательства на организацию групп дневного времяпрепровождения детей дошкольного возраста (Центр времяпрепровождения детей)</t>
  </si>
  <si>
    <t>Всего:</t>
  </si>
  <si>
    <t>Основное мероприятие "Региональный проект" Акселерация субъектов малого и среднего предпринимательства"</t>
  </si>
  <si>
    <t xml:space="preserve"> 1.3.1</t>
  </si>
  <si>
    <t>50.1.15.00000</t>
  </si>
  <si>
    <t>50.1.15.55274</t>
  </si>
  <si>
    <t>1.1.5.5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</si>
  <si>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</t>
  </si>
  <si>
    <t>1.</t>
  </si>
  <si>
    <t>1.1.5.6</t>
  </si>
  <si>
    <t>1.1.5.7</t>
  </si>
  <si>
    <t>1.1.5.8</t>
  </si>
  <si>
    <t>1.1.5.9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</si>
  <si>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гостиничного бизнеса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</si>
  <si>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осуществляющих деятельность в сфере общественного питания с использованием объектов общественного питания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</si>
  <si>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осуществляющих деятельность в сфере туристических услуг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</si>
  <si>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культуры и досуговой деятельности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</si>
  <si>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осуществляющих деятельность в сфере физической культуры и спорта</t>
  </si>
  <si>
    <t>1.1.5.10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</si>
  <si>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осуществляющих деятельность в сфере образования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</si>
  <si>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осуществляющих деятельность в сфере присмотра и ухода за детьми</t>
  </si>
  <si>
    <t>1.1.5.11</t>
  </si>
  <si>
    <t>1.1.5.12</t>
  </si>
  <si>
    <t>Государственная поддержка малого и среднего предпринимательства (в части субсидии местным бюджетам монопрофильных муниципальных образований (моногородов) Амурской области для реализации муниципальных программ (подпрограмм) развития малого и среднего предпринимательства)</t>
  </si>
  <si>
    <t>Субсидия субъектам малого и среднего предпринимательства, осуществляющим деятельность в сфере общественного питания</t>
  </si>
  <si>
    <t>1.1.5.13</t>
  </si>
  <si>
    <t>1.1.5.14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</si>
  <si>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предоставления услуг детских игровых комнат и детских развлекательных центров, иных развлекательных и досуговых заведений (за исключением ночных клубов (дискотек), иных аналогичных объектов и кинотеатров (кинозалов) с использованием стационарных помещений для предоставления услуг и проведения мероприятий, информация о которых содержится в Едином государственном реестре юридических лиц либо в Едином государственном реестре индивидуальных предпринимателей на дату подачи субъектами малого и среднего предпринимательства заявки на предоставление субсидии и приостановившим свою деятельность в соответствии с распоряжением губернатора Амурской области от 27 января 2020 г. N 10-р "О введении режима повышенной готовности"</t>
  </si>
  <si>
    <t>1.1.6.</t>
  </si>
  <si>
    <t>Гранд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отрасли</t>
  </si>
  <si>
    <t>04.12</t>
  </si>
  <si>
    <t>50.1.01.04101</t>
  </si>
  <si>
    <t>1.1.7.</t>
  </si>
  <si>
    <t>50.1.01.10628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</si>
  <si>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ммероприятий, связанных с предотвращением вляиния геополитической и экономической ситуации на развитие отраслей экономики</t>
  </si>
  <si>
    <t>Администрация города Свободного (Управление экономики администрации города Свободного)</t>
  </si>
  <si>
    <t>Приложение №3
к муниципальной программе "Экономическое
 развитие города Свободного"</t>
  </si>
  <si>
    <t>Приложение №4 
к муниципальной программе "Экономическое
 развитие города Свободного"</t>
  </si>
  <si>
    <t>1.1.8.</t>
  </si>
  <si>
    <t>Субсидия субъектам малого и среднего предпринимательства по возмещению уплаты первого взноса (аванса) при заключении договоров финансовой аренды (лизинга) автобусов на газомоторном топливе для перевозки пассажиров на муниципальных маршрутах города Свободного</t>
  </si>
  <si>
    <t>50.1.01.04102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</si>
</sst>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000"/>
    <numFmt numFmtId="165" formatCode="#,##0.00_р_."/>
    <numFmt numFmtId="166" formatCode="d/m;@"/>
    <numFmt numFmtId="167" formatCode="d/m/yy;@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58">
    <xf numFmtId="0" fontId="0" fillId="0" borderId="0" xfId="0"/>
    <xf numFmtId="0" fontId="4" fillId="0" borderId="0" xfId="0" applyFont="1"/>
    <xf numFmtId="164" fontId="4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0" xfId="0" applyNumberFormat="1" applyFont="1"/>
    <xf numFmtId="49" fontId="4" fillId="0" borderId="2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167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49" fontId="5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top" wrapText="1"/>
    </xf>
    <xf numFmtId="166" fontId="5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4" fontId="5" fillId="0" borderId="1" xfId="0" applyNumberFormat="1" applyFont="1" applyBorder="1" applyAlignment="1">
      <alignment horizontal="center" vertical="top" wrapText="1"/>
    </xf>
    <xf numFmtId="4" fontId="9" fillId="0" borderId="0" xfId="0" applyNumberFormat="1" applyFont="1" applyAlignment="1">
      <alignment horizontal="right" vertical="center" wrapText="1"/>
    </xf>
    <xf numFmtId="4" fontId="10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center" vertical="top" wrapText="1"/>
    </xf>
    <xf numFmtId="4" fontId="4" fillId="0" borderId="0" xfId="0" applyNumberFormat="1" applyFont="1" applyAlignment="1">
      <alignment horizontal="center"/>
    </xf>
    <xf numFmtId="1" fontId="5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top" wrapText="1"/>
    </xf>
    <xf numFmtId="14" fontId="9" fillId="0" borderId="0" xfId="0" applyNumberFormat="1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9" fillId="2" borderId="0" xfId="0" applyFont="1" applyFill="1" applyAlignment="1">
      <alignment horizontal="right" vertical="center" wrapText="1"/>
    </xf>
    <xf numFmtId="0" fontId="10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165" fontId="5" fillId="2" borderId="1" xfId="0" applyNumberFormat="1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2" fontId="11" fillId="0" borderId="0" xfId="0" applyNumberFormat="1" applyFont="1" applyAlignment="1">
      <alignment horizontal="center" vertical="center" wrapText="1"/>
    </xf>
    <xf numFmtId="4" fontId="11" fillId="0" borderId="0" xfId="0" applyNumberFormat="1" applyFont="1" applyAlignment="1">
      <alignment vertical="center" wrapText="1"/>
    </xf>
    <xf numFmtId="1" fontId="1" fillId="0" borderId="9" xfId="0" applyNumberFormat="1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horizontal="left" vertical="center" wrapText="1"/>
    </xf>
    <xf numFmtId="2" fontId="1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4" fontId="1" fillId="0" borderId="0" xfId="0" applyNumberFormat="1" applyFont="1" applyAlignment="1">
      <alignment vertical="center" wrapText="1"/>
    </xf>
    <xf numFmtId="2" fontId="2" fillId="0" borderId="0" xfId="0" applyNumberFormat="1" applyFont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4" fontId="1" fillId="0" borderId="8" xfId="0" applyNumberFormat="1" applyFont="1" applyBorder="1" applyAlignment="1">
      <alignment horizontal="center" vertical="center" wrapText="1"/>
    </xf>
    <xf numFmtId="2" fontId="11" fillId="0" borderId="0" xfId="0" applyNumberFormat="1" applyFont="1" applyFill="1" applyAlignment="1">
      <alignment horizontal="center" vertical="center" wrapText="1"/>
    </xf>
    <xf numFmtId="4" fontId="11" fillId="0" borderId="0" xfId="0" applyNumberFormat="1" applyFont="1" applyFill="1" applyAlignment="1">
      <alignment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vertical="center" wrapText="1"/>
    </xf>
    <xf numFmtId="2" fontId="1" fillId="0" borderId="0" xfId="0" applyNumberFormat="1" applyFont="1" applyFill="1" applyAlignment="1">
      <alignment vertical="center" wrapText="1"/>
    </xf>
    <xf numFmtId="2" fontId="1" fillId="0" borderId="1" xfId="0" applyNumberFormat="1" applyFont="1" applyFill="1" applyBorder="1" applyAlignment="1">
      <alignment vertical="center" wrapText="1"/>
    </xf>
    <xf numFmtId="0" fontId="9" fillId="0" borderId="0" xfId="0" applyFont="1" applyFill="1" applyAlignment="1">
      <alignment horizontal="right" vertical="center" wrapText="1"/>
    </xf>
    <xf numFmtId="0" fontId="10" fillId="0" borderId="0" xfId="0" applyFont="1" applyFill="1" applyAlignment="1">
      <alignment horizontal="right" wrapText="1"/>
    </xf>
    <xf numFmtId="0" fontId="8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/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5" fillId="0" borderId="2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164" fontId="5" fillId="0" borderId="2" xfId="0" applyNumberFormat="1" applyFont="1" applyBorder="1" applyAlignment="1">
      <alignment horizontal="center" vertical="top" wrapText="1"/>
    </xf>
    <xf numFmtId="164" fontId="5" fillId="0" borderId="6" xfId="0" applyNumberFormat="1" applyFont="1" applyBorder="1" applyAlignment="1">
      <alignment horizontal="center" vertical="top" wrapText="1"/>
    </xf>
    <xf numFmtId="164" fontId="5" fillId="0" borderId="7" xfId="0" applyNumberFormat="1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left" vertical="center" wrapText="1"/>
    </xf>
    <xf numFmtId="2" fontId="1" fillId="0" borderId="8" xfId="0" applyNumberFormat="1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left" vertical="center" wrapText="1"/>
    </xf>
    <xf numFmtId="2" fontId="2" fillId="0" borderId="8" xfId="0" applyNumberFormat="1" applyFont="1" applyBorder="1" applyAlignment="1">
      <alignment horizontal="left" vertical="center" wrapText="1"/>
    </xf>
    <xf numFmtId="2" fontId="2" fillId="0" borderId="4" xfId="0" applyNumberFormat="1" applyFont="1" applyBorder="1" applyAlignment="1">
      <alignment horizontal="left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166" fontId="2" fillId="0" borderId="8" xfId="0" applyNumberFormat="1" applyFont="1" applyBorder="1" applyAlignment="1">
      <alignment horizontal="center" vertical="center" wrapText="1"/>
    </xf>
    <xf numFmtId="166" fontId="2" fillId="0" borderId="4" xfId="0" applyNumberFormat="1" applyFont="1" applyBorder="1" applyAlignment="1">
      <alignment horizontal="center" vertical="center" wrapText="1"/>
    </xf>
    <xf numFmtId="43" fontId="1" fillId="0" borderId="3" xfId="1" applyFont="1" applyFill="1" applyBorder="1" applyAlignment="1">
      <alignment horizontal="center" vertical="center" wrapText="1"/>
    </xf>
    <xf numFmtId="43" fontId="1" fillId="0" borderId="8" xfId="1" applyFont="1" applyFill="1" applyBorder="1" applyAlignment="1">
      <alignment horizontal="center" vertical="center" wrapText="1"/>
    </xf>
    <xf numFmtId="43" fontId="1" fillId="0" borderId="4" xfId="1" applyFont="1" applyFill="1" applyBorder="1" applyAlignment="1">
      <alignment horizontal="center" vertical="center" wrapText="1"/>
    </xf>
    <xf numFmtId="2" fontId="1" fillId="0" borderId="0" xfId="0" applyNumberFormat="1" applyFont="1" applyAlignment="1">
      <alignment horizontal="right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left" vertical="center" wrapText="1"/>
    </xf>
    <xf numFmtId="2" fontId="2" fillId="0" borderId="0" xfId="0" applyNumberFormat="1" applyFont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1" fillId="0" borderId="8" xfId="0" applyNumberFormat="1" applyFont="1" applyFill="1" applyBorder="1" applyAlignment="1">
      <alignment horizontal="center" vertical="center" wrapText="1"/>
    </xf>
    <xf numFmtId="2" fontId="1" fillId="0" borderId="4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left" vertical="center" wrapText="1"/>
    </xf>
    <xf numFmtId="2" fontId="1" fillId="0" borderId="8" xfId="0" applyNumberFormat="1" applyFont="1" applyFill="1" applyBorder="1" applyAlignment="1">
      <alignment horizontal="left" vertical="center" wrapText="1"/>
    </xf>
    <xf numFmtId="2" fontId="1" fillId="0" borderId="4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F5F8EE"/>
      <color rgb="FFE7EEF5"/>
      <color rgb="FFCEDD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B54"/>
  <sheetViews>
    <sheetView tabSelected="1" zoomScaleNormal="100" zoomScaleSheetLayoutView="100" workbookViewId="0">
      <selection activeCell="D43" sqref="D43:G43"/>
    </sheetView>
  </sheetViews>
  <sheetFormatPr defaultColWidth="9.140625" defaultRowHeight="12" x14ac:dyDescent="0.2"/>
  <cols>
    <col min="1" max="1" width="1.7109375" style="1" customWidth="1"/>
    <col min="2" max="2" width="6.85546875" style="12" customWidth="1"/>
    <col min="3" max="3" width="50.42578125" style="1" customWidth="1"/>
    <col min="4" max="4" width="5.42578125" style="9" customWidth="1"/>
    <col min="5" max="5" width="5.140625" style="9" customWidth="1"/>
    <col min="6" max="6" width="7.140625" style="9" customWidth="1"/>
    <col min="7" max="7" width="6.42578125" style="9" customWidth="1"/>
    <col min="8" max="8" width="10.5703125" style="21" customWidth="1"/>
    <col min="9" max="14" width="10.5703125" style="9" customWidth="1"/>
    <col min="15" max="15" width="10.5703125" style="27" customWidth="1"/>
    <col min="16" max="16" width="10.5703125" style="48" customWidth="1"/>
    <col min="17" max="17" width="10.5703125" style="9" customWidth="1"/>
    <col min="18" max="18" width="10.5703125" style="90" customWidth="1"/>
    <col min="19" max="24" width="10.5703125" style="9" customWidth="1"/>
    <col min="25" max="25" width="23.85546875" style="1" customWidth="1"/>
    <col min="26" max="16384" width="9.140625" style="1"/>
  </cols>
  <sheetData>
    <row r="1" spans="2:26" s="15" customFormat="1" ht="14.25" customHeight="1" x14ac:dyDescent="0.25">
      <c r="C1" s="13"/>
      <c r="F1" s="13"/>
      <c r="H1" s="20"/>
      <c r="I1" s="14"/>
      <c r="J1" s="14"/>
      <c r="K1" s="14"/>
      <c r="L1" s="14"/>
      <c r="M1" s="14"/>
      <c r="N1" s="30"/>
      <c r="O1" s="24"/>
      <c r="P1" s="40"/>
      <c r="Q1" s="31"/>
      <c r="R1" s="82"/>
      <c r="S1" s="31"/>
      <c r="T1" s="31"/>
      <c r="U1" s="31"/>
      <c r="V1" s="31"/>
      <c r="W1" s="31"/>
      <c r="X1" s="31"/>
      <c r="Y1" s="31"/>
      <c r="Z1" s="22"/>
    </row>
    <row r="2" spans="2:26" s="15" customFormat="1" ht="48.75" customHeight="1" x14ac:dyDescent="0.25">
      <c r="B2" s="14"/>
      <c r="D2" s="13"/>
      <c r="E2" s="13"/>
      <c r="F2" s="13"/>
      <c r="G2" s="13"/>
      <c r="H2" s="20"/>
      <c r="I2" s="13"/>
      <c r="J2" s="13"/>
      <c r="K2" s="13"/>
      <c r="L2" s="13"/>
      <c r="M2" s="13"/>
      <c r="N2" s="13"/>
      <c r="O2" s="25"/>
      <c r="P2" s="41"/>
      <c r="Q2" s="112" t="s">
        <v>105</v>
      </c>
      <c r="R2" s="112"/>
      <c r="S2" s="112"/>
      <c r="T2" s="112"/>
      <c r="U2" s="112"/>
      <c r="V2" s="112"/>
      <c r="W2" s="112"/>
      <c r="X2" s="112"/>
      <c r="Y2" s="112"/>
    </row>
    <row r="3" spans="2:26" s="15" customFormat="1" ht="15" customHeight="1" x14ac:dyDescent="0.25">
      <c r="B3" s="14"/>
      <c r="D3" s="13"/>
      <c r="E3" s="13"/>
      <c r="F3" s="13"/>
      <c r="G3" s="13"/>
      <c r="H3" s="20"/>
      <c r="I3" s="13"/>
      <c r="J3" s="13"/>
      <c r="K3" s="13"/>
      <c r="L3" s="13"/>
      <c r="M3" s="13"/>
      <c r="N3" s="13"/>
      <c r="O3" s="25"/>
      <c r="P3" s="41"/>
      <c r="Q3" s="50"/>
      <c r="R3" s="83"/>
      <c r="S3" s="50"/>
      <c r="T3" s="50"/>
      <c r="U3" s="50"/>
      <c r="V3" s="50"/>
      <c r="W3" s="50"/>
      <c r="X3" s="50"/>
      <c r="Y3" s="50"/>
    </row>
    <row r="4" spans="2:26" s="15" customFormat="1" ht="15.75" x14ac:dyDescent="0.25">
      <c r="B4" s="116" t="s">
        <v>38</v>
      </c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6"/>
      <c r="X4" s="116"/>
      <c r="Y4" s="116"/>
    </row>
    <row r="5" spans="2:26" s="15" customFormat="1" ht="15.75" x14ac:dyDescent="0.25"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84"/>
      <c r="S5" s="49"/>
      <c r="T5" s="49"/>
      <c r="U5" s="49"/>
      <c r="V5" s="49"/>
      <c r="W5" s="49"/>
      <c r="X5" s="49"/>
      <c r="Y5" s="49"/>
    </row>
    <row r="6" spans="2:26" s="12" customFormat="1" ht="53.45" customHeight="1" x14ac:dyDescent="0.25">
      <c r="B6" s="107" t="s">
        <v>3</v>
      </c>
      <c r="C6" s="107" t="s">
        <v>4</v>
      </c>
      <c r="D6" s="107" t="s">
        <v>5</v>
      </c>
      <c r="E6" s="107"/>
      <c r="F6" s="107"/>
      <c r="G6" s="107"/>
      <c r="H6" s="109" t="s">
        <v>6</v>
      </c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1"/>
      <c r="Y6" s="105" t="s">
        <v>7</v>
      </c>
    </row>
    <row r="7" spans="2:26" s="12" customFormat="1" ht="24.6" customHeight="1" x14ac:dyDescent="0.25">
      <c r="B7" s="107"/>
      <c r="C7" s="107"/>
      <c r="D7" s="32" t="s">
        <v>8</v>
      </c>
      <c r="E7" s="32" t="s">
        <v>9</v>
      </c>
      <c r="F7" s="107" t="s">
        <v>10</v>
      </c>
      <c r="G7" s="107"/>
      <c r="H7" s="32" t="s">
        <v>11</v>
      </c>
      <c r="I7" s="32">
        <v>2015</v>
      </c>
      <c r="J7" s="32">
        <v>2016</v>
      </c>
      <c r="K7" s="32">
        <v>2017</v>
      </c>
      <c r="L7" s="32">
        <v>2018</v>
      </c>
      <c r="M7" s="32">
        <v>2019</v>
      </c>
      <c r="N7" s="32">
        <v>2020</v>
      </c>
      <c r="O7" s="28">
        <v>2021</v>
      </c>
      <c r="P7" s="42">
        <v>2022</v>
      </c>
      <c r="Q7" s="32">
        <v>2023</v>
      </c>
      <c r="R7" s="85">
        <v>2024</v>
      </c>
      <c r="S7" s="32">
        <v>2025</v>
      </c>
      <c r="T7" s="32">
        <v>2026</v>
      </c>
      <c r="U7" s="32">
        <v>2027</v>
      </c>
      <c r="V7" s="32">
        <v>2028</v>
      </c>
      <c r="W7" s="32">
        <v>2029</v>
      </c>
      <c r="X7" s="32">
        <v>2030</v>
      </c>
      <c r="Y7" s="105"/>
    </row>
    <row r="8" spans="2:26" x14ac:dyDescent="0.2">
      <c r="B8" s="36">
        <v>1</v>
      </c>
      <c r="C8" s="35">
        <v>2</v>
      </c>
      <c r="D8" s="38">
        <v>3</v>
      </c>
      <c r="E8" s="38">
        <v>4</v>
      </c>
      <c r="F8" s="96">
        <v>5</v>
      </c>
      <c r="G8" s="96"/>
      <c r="H8" s="39">
        <v>7</v>
      </c>
      <c r="I8" s="38">
        <v>8</v>
      </c>
      <c r="J8" s="38">
        <v>9</v>
      </c>
      <c r="K8" s="38">
        <v>10</v>
      </c>
      <c r="L8" s="38">
        <v>11</v>
      </c>
      <c r="M8" s="38">
        <v>12</v>
      </c>
      <c r="N8" s="38">
        <v>13</v>
      </c>
      <c r="O8" s="29">
        <v>14</v>
      </c>
      <c r="P8" s="43">
        <v>15</v>
      </c>
      <c r="Q8" s="38">
        <v>16</v>
      </c>
      <c r="R8" s="86">
        <v>17</v>
      </c>
      <c r="S8" s="38">
        <v>18</v>
      </c>
      <c r="T8" s="38">
        <v>19</v>
      </c>
      <c r="U8" s="38">
        <v>20</v>
      </c>
      <c r="V8" s="38">
        <v>21</v>
      </c>
      <c r="W8" s="38">
        <v>22</v>
      </c>
      <c r="X8" s="38">
        <v>23</v>
      </c>
      <c r="Y8" s="38">
        <v>24</v>
      </c>
    </row>
    <row r="9" spans="2:26" ht="24" x14ac:dyDescent="0.2">
      <c r="B9" s="32"/>
      <c r="C9" s="37" t="s">
        <v>39</v>
      </c>
      <c r="D9" s="16" t="s">
        <v>40</v>
      </c>
      <c r="E9" s="17">
        <v>400</v>
      </c>
      <c r="F9" s="118" t="s">
        <v>12</v>
      </c>
      <c r="G9" s="118"/>
      <c r="H9" s="23">
        <f>I9+J9+K9+L9+M9+N9+O9+P9+Q9+R9+S9</f>
        <v>8033.3518700000004</v>
      </c>
      <c r="I9" s="23">
        <f>I10</f>
        <v>2541.5500000000002</v>
      </c>
      <c r="J9" s="23">
        <f t="shared" ref="J9:X9" si="0">J10</f>
        <v>1175</v>
      </c>
      <c r="K9" s="23">
        <f t="shared" si="0"/>
        <v>130</v>
      </c>
      <c r="L9" s="23">
        <f t="shared" si="0"/>
        <v>131</v>
      </c>
      <c r="M9" s="23">
        <f t="shared" si="0"/>
        <v>382.94</v>
      </c>
      <c r="N9" s="23">
        <f t="shared" si="0"/>
        <v>975.72128999999995</v>
      </c>
      <c r="O9" s="23">
        <f t="shared" si="0"/>
        <v>436.63262000000003</v>
      </c>
      <c r="P9" s="23">
        <f t="shared" si="0"/>
        <v>325.41379999999998</v>
      </c>
      <c r="Q9" s="23">
        <f t="shared" si="0"/>
        <v>100.41316</v>
      </c>
      <c r="R9" s="87">
        <f t="shared" si="0"/>
        <v>1719.7190000000001</v>
      </c>
      <c r="S9" s="23">
        <f t="shared" si="0"/>
        <v>114.962</v>
      </c>
      <c r="T9" s="23">
        <f t="shared" si="0"/>
        <v>114.96170000000001</v>
      </c>
      <c r="U9" s="23">
        <f t="shared" si="0"/>
        <v>115.51064</v>
      </c>
      <c r="V9" s="23">
        <f t="shared" si="0"/>
        <v>115.51064</v>
      </c>
      <c r="W9" s="23">
        <f t="shared" si="0"/>
        <v>115.51064</v>
      </c>
      <c r="X9" s="23">
        <f t="shared" si="0"/>
        <v>115.51064</v>
      </c>
      <c r="Y9" s="117" t="s">
        <v>104</v>
      </c>
    </row>
    <row r="10" spans="2:26" x14ac:dyDescent="0.2">
      <c r="B10" s="107">
        <v>1</v>
      </c>
      <c r="C10" s="108" t="s">
        <v>13</v>
      </c>
      <c r="D10" s="113" t="s">
        <v>14</v>
      </c>
      <c r="E10" s="114"/>
      <c r="F10" s="114"/>
      <c r="G10" s="115"/>
      <c r="H10" s="18">
        <f>I10+J10+K10+L10+M10+N10+O10+P10+Q10+R10+S10</f>
        <v>8033.3518700000004</v>
      </c>
      <c r="I10" s="18">
        <f>I11+I12</f>
        <v>2541.5500000000002</v>
      </c>
      <c r="J10" s="18">
        <f t="shared" ref="J10:S10" si="1">J11+J12</f>
        <v>1175</v>
      </c>
      <c r="K10" s="18">
        <f t="shared" si="1"/>
        <v>130</v>
      </c>
      <c r="L10" s="18">
        <f t="shared" si="1"/>
        <v>131</v>
      </c>
      <c r="M10" s="18">
        <f t="shared" si="1"/>
        <v>382.94</v>
      </c>
      <c r="N10" s="18">
        <f t="shared" si="1"/>
        <v>975.72128999999995</v>
      </c>
      <c r="O10" s="23">
        <f t="shared" si="1"/>
        <v>436.63262000000003</v>
      </c>
      <c r="P10" s="45">
        <f t="shared" si="1"/>
        <v>325.41379999999998</v>
      </c>
      <c r="Q10" s="18">
        <f t="shared" si="1"/>
        <v>100.41316</v>
      </c>
      <c r="R10" s="88">
        <f t="shared" si="1"/>
        <v>1719.7190000000001</v>
      </c>
      <c r="S10" s="18">
        <f t="shared" si="1"/>
        <v>114.962</v>
      </c>
      <c r="T10" s="18">
        <f t="shared" ref="T10:X10" si="2">T11+T12</f>
        <v>114.96170000000001</v>
      </c>
      <c r="U10" s="18">
        <f t="shared" si="2"/>
        <v>115.51064</v>
      </c>
      <c r="V10" s="18">
        <f t="shared" si="2"/>
        <v>115.51064</v>
      </c>
      <c r="W10" s="18">
        <f t="shared" si="2"/>
        <v>115.51064</v>
      </c>
      <c r="X10" s="18">
        <f t="shared" si="2"/>
        <v>115.51064</v>
      </c>
      <c r="Y10" s="117"/>
    </row>
    <row r="11" spans="2:26" x14ac:dyDescent="0.2">
      <c r="B11" s="107"/>
      <c r="C11" s="108"/>
      <c r="D11" s="3" t="s">
        <v>40</v>
      </c>
      <c r="E11" s="2">
        <v>412</v>
      </c>
      <c r="F11" s="96" t="s">
        <v>15</v>
      </c>
      <c r="G11" s="96"/>
      <c r="H11" s="18">
        <f>SUM(I11:S11)</f>
        <v>6795.8018700000011</v>
      </c>
      <c r="I11" s="4">
        <f t="shared" ref="I11:X11" si="3">I14+I44+I49</f>
        <v>1330</v>
      </c>
      <c r="J11" s="4">
        <f t="shared" si="3"/>
        <v>1175</v>
      </c>
      <c r="K11" s="4">
        <f t="shared" si="3"/>
        <v>130</v>
      </c>
      <c r="L11" s="4">
        <f t="shared" si="3"/>
        <v>105</v>
      </c>
      <c r="M11" s="4">
        <f t="shared" si="3"/>
        <v>382.94</v>
      </c>
      <c r="N11" s="4">
        <f t="shared" si="3"/>
        <v>975.72128999999995</v>
      </c>
      <c r="O11" s="26">
        <f t="shared" si="3"/>
        <v>436.63262000000003</v>
      </c>
      <c r="P11" s="46">
        <f t="shared" si="3"/>
        <v>325.41379999999998</v>
      </c>
      <c r="Q11" s="4">
        <f t="shared" si="3"/>
        <v>100.41316</v>
      </c>
      <c r="R11" s="89">
        <f>R14+R44+R49</f>
        <v>1719.7190000000001</v>
      </c>
      <c r="S11" s="4">
        <f t="shared" si="3"/>
        <v>114.962</v>
      </c>
      <c r="T11" s="4">
        <f t="shared" si="3"/>
        <v>114.96170000000001</v>
      </c>
      <c r="U11" s="4">
        <f t="shared" si="3"/>
        <v>115.51064</v>
      </c>
      <c r="V11" s="4">
        <f t="shared" si="3"/>
        <v>115.51064</v>
      </c>
      <c r="W11" s="4">
        <f t="shared" si="3"/>
        <v>115.51064</v>
      </c>
      <c r="X11" s="4">
        <f t="shared" si="3"/>
        <v>115.51064</v>
      </c>
      <c r="Y11" s="117"/>
      <c r="Z11" s="7"/>
    </row>
    <row r="12" spans="2:26" x14ac:dyDescent="0.2">
      <c r="B12" s="36"/>
      <c r="C12" s="35" t="s">
        <v>16</v>
      </c>
      <c r="D12" s="3" t="s">
        <v>40</v>
      </c>
      <c r="E12" s="2">
        <v>412</v>
      </c>
      <c r="F12" s="96" t="s">
        <v>17</v>
      </c>
      <c r="G12" s="96"/>
      <c r="H12" s="18">
        <v>1237.55</v>
      </c>
      <c r="I12" s="4">
        <f t="shared" ref="I12:X12" si="4">I15+I45</f>
        <v>1211.55</v>
      </c>
      <c r="J12" s="4">
        <f t="shared" si="4"/>
        <v>0</v>
      </c>
      <c r="K12" s="4">
        <f t="shared" si="4"/>
        <v>0</v>
      </c>
      <c r="L12" s="4">
        <f t="shared" si="4"/>
        <v>26</v>
      </c>
      <c r="M12" s="4">
        <f t="shared" si="4"/>
        <v>0</v>
      </c>
      <c r="N12" s="4">
        <f t="shared" si="4"/>
        <v>0</v>
      </c>
      <c r="O12" s="26">
        <f t="shared" si="4"/>
        <v>0</v>
      </c>
      <c r="P12" s="46">
        <f t="shared" si="4"/>
        <v>0</v>
      </c>
      <c r="Q12" s="4">
        <f t="shared" si="4"/>
        <v>0</v>
      </c>
      <c r="R12" s="89">
        <f t="shared" si="4"/>
        <v>0</v>
      </c>
      <c r="S12" s="4">
        <f t="shared" si="4"/>
        <v>0</v>
      </c>
      <c r="T12" s="4">
        <f t="shared" si="4"/>
        <v>0</v>
      </c>
      <c r="U12" s="4">
        <f t="shared" si="4"/>
        <v>0</v>
      </c>
      <c r="V12" s="4">
        <f t="shared" si="4"/>
        <v>0</v>
      </c>
      <c r="W12" s="4">
        <f t="shared" si="4"/>
        <v>0</v>
      </c>
      <c r="X12" s="4">
        <f t="shared" si="4"/>
        <v>0</v>
      </c>
      <c r="Y12" s="117"/>
    </row>
    <row r="13" spans="2:26" x14ac:dyDescent="0.2">
      <c r="B13" s="107" t="s">
        <v>18</v>
      </c>
      <c r="C13" s="108" t="s">
        <v>19</v>
      </c>
      <c r="D13" s="102" t="s">
        <v>14</v>
      </c>
      <c r="E13" s="103"/>
      <c r="F13" s="103"/>
      <c r="G13" s="104"/>
      <c r="H13" s="18">
        <f>SUM(I13:S13)</f>
        <v>6971.469900000001</v>
      </c>
      <c r="I13" s="18">
        <f>I14+I15</f>
        <v>2411.5500000000002</v>
      </c>
      <c r="J13" s="18">
        <f t="shared" ref="J13:S13" si="5">J14+J15</f>
        <v>1100</v>
      </c>
      <c r="K13" s="18">
        <f t="shared" si="5"/>
        <v>80</v>
      </c>
      <c r="L13" s="18">
        <f t="shared" si="5"/>
        <v>126</v>
      </c>
      <c r="M13" s="18">
        <f t="shared" si="5"/>
        <v>258.94</v>
      </c>
      <c r="N13" s="18">
        <f t="shared" si="5"/>
        <v>606.82399999999996</v>
      </c>
      <c r="O13" s="23">
        <f t="shared" si="5"/>
        <v>436.63262000000003</v>
      </c>
      <c r="P13" s="45">
        <f t="shared" si="5"/>
        <v>225.41379999999998</v>
      </c>
      <c r="Q13" s="18">
        <f t="shared" si="5"/>
        <v>91.428480000000008</v>
      </c>
      <c r="R13" s="88">
        <f t="shared" si="5"/>
        <v>1619.7190000000001</v>
      </c>
      <c r="S13" s="18">
        <f t="shared" si="5"/>
        <v>14.962</v>
      </c>
      <c r="T13" s="18">
        <f t="shared" ref="T13:X13" si="6">T14+T15</f>
        <v>14.9617</v>
      </c>
      <c r="U13" s="18">
        <f t="shared" si="6"/>
        <v>15.51064</v>
      </c>
      <c r="V13" s="18">
        <f t="shared" si="6"/>
        <v>15.51064</v>
      </c>
      <c r="W13" s="18">
        <f t="shared" si="6"/>
        <v>15.51064</v>
      </c>
      <c r="X13" s="18">
        <f t="shared" si="6"/>
        <v>15.51064</v>
      </c>
      <c r="Y13" s="117"/>
    </row>
    <row r="14" spans="2:26" x14ac:dyDescent="0.2">
      <c r="B14" s="107"/>
      <c r="C14" s="108"/>
      <c r="D14" s="3" t="s">
        <v>40</v>
      </c>
      <c r="E14" s="3" t="s">
        <v>41</v>
      </c>
      <c r="F14" s="96" t="s">
        <v>20</v>
      </c>
      <c r="G14" s="96"/>
      <c r="H14" s="18">
        <f>SUM(I14:S14)</f>
        <v>5783.9198999999999</v>
      </c>
      <c r="I14" s="4">
        <f>I17+I19+I21+I23+I25+I40+I41+I42</f>
        <v>1250</v>
      </c>
      <c r="J14" s="4">
        <f t="shared" ref="J14:X14" si="7">J17+J19+J21+J23+J25+J40+J41+J42</f>
        <v>1100</v>
      </c>
      <c r="K14" s="4">
        <f t="shared" si="7"/>
        <v>80</v>
      </c>
      <c r="L14" s="4">
        <f t="shared" si="7"/>
        <v>100</v>
      </c>
      <c r="M14" s="4">
        <f t="shared" si="7"/>
        <v>258.94</v>
      </c>
      <c r="N14" s="4">
        <f t="shared" si="7"/>
        <v>606.82399999999996</v>
      </c>
      <c r="O14" s="4">
        <f t="shared" si="7"/>
        <v>436.63262000000003</v>
      </c>
      <c r="P14" s="4">
        <f t="shared" si="7"/>
        <v>225.41379999999998</v>
      </c>
      <c r="Q14" s="4">
        <f t="shared" si="7"/>
        <v>91.428480000000008</v>
      </c>
      <c r="R14" s="89">
        <f t="shared" si="7"/>
        <v>1619.7190000000001</v>
      </c>
      <c r="S14" s="4">
        <f t="shared" si="7"/>
        <v>14.962</v>
      </c>
      <c r="T14" s="4">
        <f t="shared" si="7"/>
        <v>14.9617</v>
      </c>
      <c r="U14" s="4">
        <f t="shared" si="7"/>
        <v>15.51064</v>
      </c>
      <c r="V14" s="4">
        <f t="shared" si="7"/>
        <v>15.51064</v>
      </c>
      <c r="W14" s="4">
        <f t="shared" si="7"/>
        <v>15.51064</v>
      </c>
      <c r="X14" s="4">
        <f t="shared" si="7"/>
        <v>15.51064</v>
      </c>
      <c r="Y14" s="117"/>
    </row>
    <row r="15" spans="2:26" x14ac:dyDescent="0.2">
      <c r="B15" s="107"/>
      <c r="C15" s="35" t="s">
        <v>16</v>
      </c>
      <c r="D15" s="3" t="s">
        <v>40</v>
      </c>
      <c r="E15" s="3" t="s">
        <v>41</v>
      </c>
      <c r="F15" s="96" t="s">
        <v>21</v>
      </c>
      <c r="G15" s="96"/>
      <c r="H15" s="18">
        <v>1187.55</v>
      </c>
      <c r="I15" s="4">
        <v>1161.55</v>
      </c>
      <c r="J15" s="4">
        <v>0</v>
      </c>
      <c r="K15" s="4">
        <v>0</v>
      </c>
      <c r="L15" s="4">
        <v>26</v>
      </c>
      <c r="M15" s="4">
        <v>0</v>
      </c>
      <c r="N15" s="4">
        <v>0</v>
      </c>
      <c r="O15" s="26">
        <v>0</v>
      </c>
      <c r="P15" s="46">
        <v>0</v>
      </c>
      <c r="Q15" s="4">
        <v>0</v>
      </c>
      <c r="R15" s="89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117"/>
    </row>
    <row r="16" spans="2:26" x14ac:dyDescent="0.2">
      <c r="B16" s="105" t="s">
        <v>0</v>
      </c>
      <c r="C16" s="106" t="s">
        <v>1</v>
      </c>
      <c r="D16" s="97" t="s">
        <v>14</v>
      </c>
      <c r="E16" s="99"/>
      <c r="F16" s="99"/>
      <c r="G16" s="98"/>
      <c r="H16" s="18">
        <f>SUM(I16:S16)</f>
        <v>2560.23</v>
      </c>
      <c r="I16" s="4">
        <f>I17+I18</f>
        <v>1800</v>
      </c>
      <c r="J16" s="4">
        <f t="shared" ref="J16:R16" si="8">J17+J18</f>
        <v>760.23</v>
      </c>
      <c r="K16" s="4">
        <f t="shared" si="8"/>
        <v>0</v>
      </c>
      <c r="L16" s="4">
        <f t="shared" si="8"/>
        <v>0</v>
      </c>
      <c r="M16" s="4">
        <f t="shared" si="8"/>
        <v>0</v>
      </c>
      <c r="N16" s="4">
        <f t="shared" si="8"/>
        <v>0</v>
      </c>
      <c r="O16" s="26">
        <f t="shared" si="8"/>
        <v>0</v>
      </c>
      <c r="P16" s="46">
        <f t="shared" si="8"/>
        <v>0</v>
      </c>
      <c r="Q16" s="4">
        <f t="shared" si="8"/>
        <v>0</v>
      </c>
      <c r="R16" s="89">
        <f t="shared" si="8"/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117"/>
    </row>
    <row r="17" spans="2:28" x14ac:dyDescent="0.2">
      <c r="B17" s="105"/>
      <c r="C17" s="106"/>
      <c r="D17" s="3" t="s">
        <v>40</v>
      </c>
      <c r="E17" s="3" t="s">
        <v>41</v>
      </c>
      <c r="F17" s="96" t="s">
        <v>22</v>
      </c>
      <c r="G17" s="96"/>
      <c r="H17" s="18">
        <f t="shared" ref="H17:H18" si="9">SUM(I17:S17)</f>
        <v>1460.23</v>
      </c>
      <c r="I17" s="4">
        <v>700</v>
      </c>
      <c r="J17" s="4">
        <v>760.23</v>
      </c>
      <c r="K17" s="4">
        <v>0</v>
      </c>
      <c r="L17" s="4">
        <v>0</v>
      </c>
      <c r="M17" s="4">
        <v>0</v>
      </c>
      <c r="N17" s="4">
        <v>0</v>
      </c>
      <c r="O17" s="26">
        <v>0</v>
      </c>
      <c r="P17" s="46">
        <v>0</v>
      </c>
      <c r="Q17" s="4">
        <v>0</v>
      </c>
      <c r="R17" s="89">
        <v>0</v>
      </c>
      <c r="S17" s="4">
        <v>0</v>
      </c>
      <c r="T17" s="4">
        <v>0</v>
      </c>
      <c r="U17" s="4">
        <v>0</v>
      </c>
      <c r="V17" s="4">
        <v>0</v>
      </c>
      <c r="W17" s="4">
        <v>0</v>
      </c>
      <c r="X17" s="4">
        <v>0</v>
      </c>
      <c r="Y17" s="117"/>
    </row>
    <row r="18" spans="2:28" x14ac:dyDescent="0.2">
      <c r="B18" s="105"/>
      <c r="C18" s="35" t="s">
        <v>16</v>
      </c>
      <c r="D18" s="3" t="s">
        <v>40</v>
      </c>
      <c r="E18" s="3" t="s">
        <v>41</v>
      </c>
      <c r="F18" s="96" t="s">
        <v>21</v>
      </c>
      <c r="G18" s="96"/>
      <c r="H18" s="18">
        <f t="shared" si="9"/>
        <v>1100</v>
      </c>
      <c r="I18" s="4">
        <v>1100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26">
        <v>0</v>
      </c>
      <c r="P18" s="46">
        <v>0</v>
      </c>
      <c r="Q18" s="4">
        <v>0</v>
      </c>
      <c r="R18" s="89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117"/>
    </row>
    <row r="19" spans="2:28" ht="36" x14ac:dyDescent="0.2">
      <c r="B19" s="36" t="s">
        <v>23</v>
      </c>
      <c r="C19" s="35" t="s">
        <v>24</v>
      </c>
      <c r="D19" s="3" t="s">
        <v>40</v>
      </c>
      <c r="E19" s="3" t="s">
        <v>41</v>
      </c>
      <c r="F19" s="96" t="s">
        <v>25</v>
      </c>
      <c r="G19" s="96"/>
      <c r="H19" s="18">
        <f>SUM(I19:S19)</f>
        <v>739.77</v>
      </c>
      <c r="I19" s="4">
        <v>400</v>
      </c>
      <c r="J19" s="4">
        <v>339.77</v>
      </c>
      <c r="K19" s="4">
        <v>0</v>
      </c>
      <c r="L19" s="4">
        <v>0</v>
      </c>
      <c r="M19" s="4">
        <v>0</v>
      </c>
      <c r="N19" s="4">
        <v>0</v>
      </c>
      <c r="O19" s="26">
        <v>0</v>
      </c>
      <c r="P19" s="46">
        <v>0</v>
      </c>
      <c r="Q19" s="4">
        <v>0</v>
      </c>
      <c r="R19" s="89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117"/>
    </row>
    <row r="20" spans="2:28" x14ac:dyDescent="0.2">
      <c r="B20" s="105" t="s">
        <v>26</v>
      </c>
      <c r="C20" s="106" t="s">
        <v>2</v>
      </c>
      <c r="D20" s="97" t="s">
        <v>14</v>
      </c>
      <c r="E20" s="99"/>
      <c r="F20" s="99"/>
      <c r="G20" s="98"/>
      <c r="H20" s="18">
        <f>SUM(I20:S20)</f>
        <v>237.55</v>
      </c>
      <c r="I20" s="4">
        <f>I21+I22</f>
        <v>211.55</v>
      </c>
      <c r="J20" s="4">
        <f t="shared" ref="J20:S20" si="10">J21+J22</f>
        <v>0</v>
      </c>
      <c r="K20" s="4">
        <f t="shared" si="10"/>
        <v>0</v>
      </c>
      <c r="L20" s="4">
        <f t="shared" si="10"/>
        <v>26</v>
      </c>
      <c r="M20" s="4">
        <f t="shared" si="10"/>
        <v>0</v>
      </c>
      <c r="N20" s="4">
        <f t="shared" si="10"/>
        <v>0</v>
      </c>
      <c r="O20" s="26">
        <f t="shared" si="10"/>
        <v>0</v>
      </c>
      <c r="P20" s="46">
        <f t="shared" si="10"/>
        <v>0</v>
      </c>
      <c r="Q20" s="4">
        <f t="shared" si="10"/>
        <v>0</v>
      </c>
      <c r="R20" s="89">
        <f t="shared" si="10"/>
        <v>0</v>
      </c>
      <c r="S20" s="4">
        <f t="shared" si="10"/>
        <v>0</v>
      </c>
      <c r="T20" s="4">
        <f t="shared" ref="T20:X20" si="11">T21+T22</f>
        <v>0</v>
      </c>
      <c r="U20" s="4">
        <f t="shared" si="11"/>
        <v>0</v>
      </c>
      <c r="V20" s="4">
        <f t="shared" si="11"/>
        <v>0</v>
      </c>
      <c r="W20" s="4">
        <f t="shared" si="11"/>
        <v>0</v>
      </c>
      <c r="X20" s="4">
        <f t="shared" si="11"/>
        <v>0</v>
      </c>
      <c r="Y20" s="117"/>
    </row>
    <row r="21" spans="2:28" x14ac:dyDescent="0.2">
      <c r="B21" s="105"/>
      <c r="C21" s="106"/>
      <c r="D21" s="3" t="s">
        <v>40</v>
      </c>
      <c r="E21" s="5" t="s">
        <v>41</v>
      </c>
      <c r="F21" s="97" t="s">
        <v>27</v>
      </c>
      <c r="G21" s="98"/>
      <c r="H21" s="18">
        <f>SUM(I21:S21)</f>
        <v>150</v>
      </c>
      <c r="I21" s="4">
        <v>150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26">
        <v>0</v>
      </c>
      <c r="P21" s="46">
        <v>0</v>
      </c>
      <c r="Q21" s="4">
        <v>0</v>
      </c>
      <c r="R21" s="89">
        <v>0</v>
      </c>
      <c r="S21" s="4">
        <v>0</v>
      </c>
      <c r="T21" s="4">
        <v>0</v>
      </c>
      <c r="U21" s="4">
        <v>0</v>
      </c>
      <c r="V21" s="4">
        <v>0</v>
      </c>
      <c r="W21" s="4">
        <v>0</v>
      </c>
      <c r="X21" s="4">
        <v>0</v>
      </c>
      <c r="Y21" s="117"/>
    </row>
    <row r="22" spans="2:28" x14ac:dyDescent="0.2">
      <c r="B22" s="105"/>
      <c r="C22" s="35" t="s">
        <v>16</v>
      </c>
      <c r="D22" s="3" t="s">
        <v>40</v>
      </c>
      <c r="E22" s="5" t="s">
        <v>41</v>
      </c>
      <c r="F22" s="97" t="s">
        <v>21</v>
      </c>
      <c r="G22" s="98"/>
      <c r="H22" s="18">
        <v>87.55</v>
      </c>
      <c r="I22" s="4">
        <v>61.55</v>
      </c>
      <c r="J22" s="4">
        <v>0</v>
      </c>
      <c r="K22" s="4">
        <v>0</v>
      </c>
      <c r="L22" s="4">
        <v>26</v>
      </c>
      <c r="M22" s="4">
        <v>0</v>
      </c>
      <c r="N22" s="4">
        <v>0</v>
      </c>
      <c r="O22" s="26">
        <v>0</v>
      </c>
      <c r="P22" s="46">
        <v>0</v>
      </c>
      <c r="Q22" s="4">
        <v>0</v>
      </c>
      <c r="R22" s="89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117"/>
    </row>
    <row r="23" spans="2:28" ht="60" x14ac:dyDescent="0.2">
      <c r="B23" s="6" t="s">
        <v>42</v>
      </c>
      <c r="C23" s="35" t="s">
        <v>28</v>
      </c>
      <c r="D23" s="3" t="s">
        <v>40</v>
      </c>
      <c r="E23" s="5" t="s">
        <v>41</v>
      </c>
      <c r="F23" s="97" t="s">
        <v>29</v>
      </c>
      <c r="G23" s="98"/>
      <c r="H23" s="18">
        <v>180</v>
      </c>
      <c r="I23" s="4">
        <v>0</v>
      </c>
      <c r="J23" s="4">
        <v>0</v>
      </c>
      <c r="K23" s="4">
        <v>80</v>
      </c>
      <c r="L23" s="4">
        <v>100</v>
      </c>
      <c r="M23" s="4">
        <v>0</v>
      </c>
      <c r="N23" s="4">
        <v>0</v>
      </c>
      <c r="O23" s="26">
        <v>0</v>
      </c>
      <c r="P23" s="46">
        <v>0</v>
      </c>
      <c r="Q23" s="4">
        <v>0</v>
      </c>
      <c r="R23" s="89">
        <v>0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0</v>
      </c>
      <c r="Y23" s="117"/>
    </row>
    <row r="24" spans="2:28" ht="72" x14ac:dyDescent="0.2">
      <c r="B24" s="36" t="s">
        <v>30</v>
      </c>
      <c r="C24" s="35" t="s">
        <v>31</v>
      </c>
      <c r="D24" s="3" t="s">
        <v>40</v>
      </c>
      <c r="E24" s="5" t="s">
        <v>41</v>
      </c>
      <c r="F24" s="97" t="s">
        <v>29</v>
      </c>
      <c r="G24" s="98"/>
      <c r="H24" s="18">
        <v>180</v>
      </c>
      <c r="I24" s="4">
        <v>0</v>
      </c>
      <c r="J24" s="4">
        <v>0</v>
      </c>
      <c r="K24" s="4">
        <v>80</v>
      </c>
      <c r="L24" s="4">
        <v>100</v>
      </c>
      <c r="M24" s="4">
        <v>0</v>
      </c>
      <c r="N24" s="4">
        <v>0</v>
      </c>
      <c r="O24" s="26">
        <v>0</v>
      </c>
      <c r="P24" s="46">
        <v>0</v>
      </c>
      <c r="Q24" s="4">
        <v>0</v>
      </c>
      <c r="R24" s="89">
        <v>0</v>
      </c>
      <c r="S24" s="4">
        <v>0</v>
      </c>
      <c r="T24" s="4">
        <v>0</v>
      </c>
      <c r="U24" s="4">
        <v>0</v>
      </c>
      <c r="V24" s="4">
        <v>0</v>
      </c>
      <c r="W24" s="4">
        <v>0</v>
      </c>
      <c r="X24" s="4">
        <v>0</v>
      </c>
      <c r="Y24" s="117"/>
      <c r="AB24" s="7"/>
    </row>
    <row r="25" spans="2:28" ht="72" x14ac:dyDescent="0.2">
      <c r="B25" s="6" t="s">
        <v>59</v>
      </c>
      <c r="C25" s="35" t="s">
        <v>60</v>
      </c>
      <c r="D25" s="3" t="s">
        <v>40</v>
      </c>
      <c r="E25" s="3" t="s">
        <v>41</v>
      </c>
      <c r="F25" s="99" t="s">
        <v>61</v>
      </c>
      <c r="G25" s="98"/>
      <c r="H25" s="18">
        <f>SUM(I25:S25)</f>
        <v>1638.4751700000002</v>
      </c>
      <c r="I25" s="4">
        <f>I26+I27+I28+I29+I30+I31+I32+I33+I34+I35+I36+I37+I38+I39</f>
        <v>0</v>
      </c>
      <c r="J25" s="4">
        <f t="shared" ref="J25:S25" si="12">J26+J27+J28+J29+J30+J31+J32+J33+J34+J35+J36+J37+J38+J39</f>
        <v>0</v>
      </c>
      <c r="K25" s="4">
        <f t="shared" si="12"/>
        <v>0</v>
      </c>
      <c r="L25" s="4">
        <f t="shared" si="12"/>
        <v>0</v>
      </c>
      <c r="M25" s="4">
        <f t="shared" si="12"/>
        <v>258.94</v>
      </c>
      <c r="N25" s="4">
        <f t="shared" si="12"/>
        <v>606.82399999999996</v>
      </c>
      <c r="O25" s="4">
        <f t="shared" si="12"/>
        <v>436.63262000000003</v>
      </c>
      <c r="P25" s="46">
        <f t="shared" si="12"/>
        <v>109.96906999999999</v>
      </c>
      <c r="Q25" s="4">
        <f t="shared" si="12"/>
        <v>91.428480000000008</v>
      </c>
      <c r="R25" s="89">
        <f t="shared" si="12"/>
        <v>119.71899999999999</v>
      </c>
      <c r="S25" s="4">
        <f t="shared" si="12"/>
        <v>14.962</v>
      </c>
      <c r="T25" s="4">
        <f t="shared" ref="T25:X25" si="13">T26+T27+T28+T29+T30+T31+T32+T33+T34+T35+T36+T37+T38+T39</f>
        <v>14.9617</v>
      </c>
      <c r="U25" s="4">
        <f t="shared" si="13"/>
        <v>15.51064</v>
      </c>
      <c r="V25" s="4">
        <f t="shared" si="13"/>
        <v>15.51064</v>
      </c>
      <c r="W25" s="4">
        <f t="shared" si="13"/>
        <v>15.51064</v>
      </c>
      <c r="X25" s="4">
        <f t="shared" si="13"/>
        <v>15.51064</v>
      </c>
      <c r="Y25" s="117"/>
    </row>
    <row r="26" spans="2:28" ht="48" x14ac:dyDescent="0.2">
      <c r="B26" s="36" t="s">
        <v>62</v>
      </c>
      <c r="C26" s="35" t="s">
        <v>63</v>
      </c>
      <c r="D26" s="3" t="s">
        <v>40</v>
      </c>
      <c r="E26" s="3" t="s">
        <v>41</v>
      </c>
      <c r="F26" s="97"/>
      <c r="G26" s="98"/>
      <c r="H26" s="18">
        <f t="shared" ref="H26:H35" si="14">SUM(I26:S26)</f>
        <v>104.47</v>
      </c>
      <c r="I26" s="4">
        <v>0</v>
      </c>
      <c r="J26" s="4">
        <v>0</v>
      </c>
      <c r="K26" s="4">
        <v>0</v>
      </c>
      <c r="L26" s="4">
        <v>0</v>
      </c>
      <c r="M26" s="4">
        <v>104.47</v>
      </c>
      <c r="N26" s="4">
        <v>0</v>
      </c>
      <c r="O26" s="26">
        <v>0</v>
      </c>
      <c r="P26" s="46">
        <v>0</v>
      </c>
      <c r="Q26" s="4">
        <v>0</v>
      </c>
      <c r="R26" s="89">
        <v>0</v>
      </c>
      <c r="S26" s="4">
        <v>0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117"/>
    </row>
    <row r="27" spans="2:28" ht="48" x14ac:dyDescent="0.2">
      <c r="B27" s="36" t="s">
        <v>64</v>
      </c>
      <c r="C27" s="35" t="s">
        <v>65</v>
      </c>
      <c r="D27" s="3" t="s">
        <v>40</v>
      </c>
      <c r="E27" s="3" t="s">
        <v>41</v>
      </c>
      <c r="F27" s="97"/>
      <c r="G27" s="98"/>
      <c r="H27" s="18">
        <f t="shared" si="14"/>
        <v>877.15174999999999</v>
      </c>
      <c r="I27" s="4">
        <v>0</v>
      </c>
      <c r="J27" s="4">
        <v>0</v>
      </c>
      <c r="K27" s="4">
        <v>0</v>
      </c>
      <c r="L27" s="4">
        <v>0</v>
      </c>
      <c r="M27" s="4">
        <v>104.47</v>
      </c>
      <c r="N27" s="4">
        <v>316.86935</v>
      </c>
      <c r="O27" s="26">
        <v>176.54848999999999</v>
      </c>
      <c r="P27" s="47">
        <v>53.154429999999998</v>
      </c>
      <c r="Q27" s="4">
        <f>77.32105+13.093+1.01532-0.00089</f>
        <v>91.428480000000008</v>
      </c>
      <c r="R27" s="89">
        <f>'Приложение № 4'!N61</f>
        <v>119.71899999999999</v>
      </c>
      <c r="S27" s="4">
        <f>'Приложение № 4'!O61</f>
        <v>14.962</v>
      </c>
      <c r="T27" s="4">
        <f>'Приложение № 4'!P61</f>
        <v>14.9617</v>
      </c>
      <c r="U27" s="4">
        <f>'Приложение № 4'!Q61</f>
        <v>15.51064</v>
      </c>
      <c r="V27" s="4">
        <f>'Приложение № 4'!R61</f>
        <v>15.51064</v>
      </c>
      <c r="W27" s="4">
        <f>'Приложение № 4'!S61</f>
        <v>15.51064</v>
      </c>
      <c r="X27" s="4">
        <f>'Приложение № 4'!T61</f>
        <v>15.51064</v>
      </c>
      <c r="Y27" s="117"/>
    </row>
    <row r="28" spans="2:28" ht="36" x14ac:dyDescent="0.2">
      <c r="B28" s="36" t="s">
        <v>66</v>
      </c>
      <c r="C28" s="35" t="s">
        <v>67</v>
      </c>
      <c r="D28" s="3" t="s">
        <v>40</v>
      </c>
      <c r="E28" s="3" t="s">
        <v>41</v>
      </c>
      <c r="F28" s="97"/>
      <c r="G28" s="98"/>
      <c r="H28" s="18">
        <f t="shared" si="14"/>
        <v>244.2312</v>
      </c>
      <c r="I28" s="4">
        <v>0</v>
      </c>
      <c r="J28" s="4">
        <v>0</v>
      </c>
      <c r="K28" s="4">
        <v>0</v>
      </c>
      <c r="L28" s="4">
        <v>0</v>
      </c>
      <c r="M28" s="4">
        <v>25</v>
      </c>
      <c r="N28" s="4">
        <v>0</v>
      </c>
      <c r="O28" s="26">
        <f>107.19799+14.95575+40.26282</f>
        <v>162.41656</v>
      </c>
      <c r="P28" s="46">
        <v>56.814639999999997</v>
      </c>
      <c r="Q28" s="4">
        <v>0</v>
      </c>
      <c r="R28" s="89">
        <v>0</v>
      </c>
      <c r="S28" s="4">
        <v>0</v>
      </c>
      <c r="T28" s="4">
        <v>0</v>
      </c>
      <c r="U28" s="4">
        <v>0</v>
      </c>
      <c r="V28" s="4">
        <v>0</v>
      </c>
      <c r="W28" s="4">
        <v>0</v>
      </c>
      <c r="X28" s="4">
        <v>0</v>
      </c>
      <c r="Y28" s="117"/>
    </row>
    <row r="29" spans="2:28" ht="36" x14ac:dyDescent="0.2">
      <c r="B29" s="36" t="s">
        <v>68</v>
      </c>
      <c r="C29" s="35" t="s">
        <v>69</v>
      </c>
      <c r="D29" s="3" t="s">
        <v>40</v>
      </c>
      <c r="E29" s="3" t="s">
        <v>41</v>
      </c>
      <c r="F29" s="97"/>
      <c r="G29" s="98"/>
      <c r="H29" s="18">
        <f t="shared" si="14"/>
        <v>25</v>
      </c>
      <c r="I29" s="4">
        <v>0</v>
      </c>
      <c r="J29" s="4">
        <v>0</v>
      </c>
      <c r="K29" s="4">
        <v>0</v>
      </c>
      <c r="L29" s="4">
        <v>0</v>
      </c>
      <c r="M29" s="4">
        <v>25</v>
      </c>
      <c r="N29" s="4">
        <v>0</v>
      </c>
      <c r="O29" s="26">
        <v>0</v>
      </c>
      <c r="P29" s="46">
        <v>0</v>
      </c>
      <c r="Q29" s="4">
        <v>0</v>
      </c>
      <c r="R29" s="89">
        <v>0</v>
      </c>
      <c r="S29" s="4">
        <v>0</v>
      </c>
      <c r="T29" s="4">
        <v>0</v>
      </c>
      <c r="U29" s="4">
        <v>0</v>
      </c>
      <c r="V29" s="4">
        <v>0</v>
      </c>
      <c r="W29" s="4">
        <v>0</v>
      </c>
      <c r="X29" s="4">
        <v>0</v>
      </c>
      <c r="Y29" s="117"/>
    </row>
    <row r="30" spans="2:28" ht="36" x14ac:dyDescent="0.2">
      <c r="B30" s="36" t="s">
        <v>75</v>
      </c>
      <c r="C30" s="35" t="s">
        <v>76</v>
      </c>
      <c r="D30" s="3" t="s">
        <v>40</v>
      </c>
      <c r="E30" s="3" t="s">
        <v>41</v>
      </c>
      <c r="F30" s="97"/>
      <c r="G30" s="98"/>
      <c r="H30" s="18">
        <f t="shared" si="14"/>
        <v>144.27664999999999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144.27664999999999</v>
      </c>
      <c r="O30" s="26">
        <v>0</v>
      </c>
      <c r="P30" s="46">
        <v>0</v>
      </c>
      <c r="Q30" s="4">
        <v>0</v>
      </c>
      <c r="R30" s="89">
        <v>0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117"/>
    </row>
    <row r="31" spans="2:28" ht="48" x14ac:dyDescent="0.2">
      <c r="B31" s="36" t="s">
        <v>78</v>
      </c>
      <c r="C31" s="11" t="s">
        <v>82</v>
      </c>
      <c r="D31" s="3" t="s">
        <v>40</v>
      </c>
      <c r="E31" s="3" t="s">
        <v>41</v>
      </c>
      <c r="F31" s="97"/>
      <c r="G31" s="98"/>
      <c r="H31" s="18">
        <f t="shared" si="14"/>
        <v>45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45</v>
      </c>
      <c r="O31" s="26">
        <v>0</v>
      </c>
      <c r="P31" s="46">
        <v>0</v>
      </c>
      <c r="Q31" s="4">
        <v>0</v>
      </c>
      <c r="R31" s="89">
        <v>0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0</v>
      </c>
      <c r="Y31" s="117"/>
    </row>
    <row r="32" spans="2:28" ht="60" x14ac:dyDescent="0.2">
      <c r="B32" s="36" t="s">
        <v>79</v>
      </c>
      <c r="C32" s="11" t="s">
        <v>83</v>
      </c>
      <c r="D32" s="3" t="s">
        <v>40</v>
      </c>
      <c r="E32" s="3" t="s">
        <v>41</v>
      </c>
      <c r="F32" s="34"/>
      <c r="G32" s="33"/>
      <c r="H32" s="18">
        <f t="shared" si="14"/>
        <v>72.752499999999998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72.752499999999998</v>
      </c>
      <c r="O32" s="26">
        <v>0</v>
      </c>
      <c r="P32" s="46">
        <v>0</v>
      </c>
      <c r="Q32" s="4">
        <v>0</v>
      </c>
      <c r="R32" s="89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0</v>
      </c>
      <c r="Y32" s="117"/>
    </row>
    <row r="33" spans="2:25" ht="48" x14ac:dyDescent="0.2">
      <c r="B33" s="36" t="s">
        <v>80</v>
      </c>
      <c r="C33" s="11" t="s">
        <v>84</v>
      </c>
      <c r="D33" s="3" t="s">
        <v>40</v>
      </c>
      <c r="E33" s="3" t="s">
        <v>41</v>
      </c>
      <c r="F33" s="34"/>
      <c r="G33" s="33"/>
      <c r="H33" s="18">
        <f t="shared" si="14"/>
        <v>7.8520000000000003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7.8520000000000003</v>
      </c>
      <c r="O33" s="26">
        <v>0</v>
      </c>
      <c r="P33" s="46">
        <v>0</v>
      </c>
      <c r="Q33" s="4">
        <v>0</v>
      </c>
      <c r="R33" s="89">
        <v>0</v>
      </c>
      <c r="S33" s="4">
        <v>0</v>
      </c>
      <c r="T33" s="4">
        <v>0</v>
      </c>
      <c r="U33" s="4">
        <v>0</v>
      </c>
      <c r="V33" s="4">
        <v>0</v>
      </c>
      <c r="W33" s="4">
        <v>0</v>
      </c>
      <c r="X33" s="4">
        <v>0</v>
      </c>
      <c r="Y33" s="117"/>
    </row>
    <row r="34" spans="2:25" ht="60" x14ac:dyDescent="0.2">
      <c r="B34" s="36" t="s">
        <v>81</v>
      </c>
      <c r="C34" s="11" t="s">
        <v>85</v>
      </c>
      <c r="D34" s="3" t="s">
        <v>40</v>
      </c>
      <c r="E34" s="3" t="s">
        <v>41</v>
      </c>
      <c r="F34" s="34"/>
      <c r="G34" s="33"/>
      <c r="H34" s="18">
        <f t="shared" si="14"/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26">
        <v>0</v>
      </c>
      <c r="P34" s="46">
        <v>0</v>
      </c>
      <c r="Q34" s="4">
        <v>0</v>
      </c>
      <c r="R34" s="89">
        <v>0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0</v>
      </c>
      <c r="Y34" s="117"/>
    </row>
    <row r="35" spans="2:25" ht="60" x14ac:dyDescent="0.2">
      <c r="B35" s="36" t="s">
        <v>87</v>
      </c>
      <c r="C35" s="11" t="s">
        <v>86</v>
      </c>
      <c r="D35" s="3" t="s">
        <v>40</v>
      </c>
      <c r="E35" s="3" t="s">
        <v>41</v>
      </c>
      <c r="F35" s="34"/>
      <c r="G35" s="33"/>
      <c r="H35" s="18">
        <f t="shared" si="14"/>
        <v>3.25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3.25</v>
      </c>
      <c r="O35" s="26">
        <v>0</v>
      </c>
      <c r="P35" s="46">
        <v>0</v>
      </c>
      <c r="Q35" s="4">
        <v>0</v>
      </c>
      <c r="R35" s="89">
        <v>0</v>
      </c>
      <c r="S35" s="4">
        <v>0</v>
      </c>
      <c r="T35" s="4">
        <v>0</v>
      </c>
      <c r="U35" s="4">
        <v>0</v>
      </c>
      <c r="V35" s="4">
        <v>0</v>
      </c>
      <c r="W35" s="4">
        <v>0</v>
      </c>
      <c r="X35" s="4">
        <v>0</v>
      </c>
      <c r="Y35" s="117"/>
    </row>
    <row r="36" spans="2:25" ht="48" x14ac:dyDescent="0.2">
      <c r="B36" s="36" t="s">
        <v>90</v>
      </c>
      <c r="C36" s="11" t="s">
        <v>88</v>
      </c>
      <c r="D36" s="3" t="s">
        <v>40</v>
      </c>
      <c r="E36" s="3" t="s">
        <v>41</v>
      </c>
      <c r="F36" s="34"/>
      <c r="G36" s="33"/>
      <c r="H36" s="18">
        <f t="shared" ref="H36" si="15">SUM(I36:S36)</f>
        <v>5.4584999999999999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5.4584999999999999</v>
      </c>
      <c r="O36" s="26">
        <v>0</v>
      </c>
      <c r="P36" s="46">
        <v>0</v>
      </c>
      <c r="Q36" s="4">
        <v>0</v>
      </c>
      <c r="R36" s="89">
        <v>0</v>
      </c>
      <c r="S36" s="4">
        <v>0</v>
      </c>
      <c r="T36" s="4">
        <v>0</v>
      </c>
      <c r="U36" s="4">
        <v>0</v>
      </c>
      <c r="V36" s="4">
        <v>0</v>
      </c>
      <c r="W36" s="4">
        <v>0</v>
      </c>
      <c r="X36" s="4">
        <v>0</v>
      </c>
      <c r="Y36" s="117"/>
    </row>
    <row r="37" spans="2:25" ht="60" x14ac:dyDescent="0.2">
      <c r="B37" s="36" t="s">
        <v>91</v>
      </c>
      <c r="C37" s="11" t="s">
        <v>89</v>
      </c>
      <c r="D37" s="3" t="s">
        <v>40</v>
      </c>
      <c r="E37" s="3" t="s">
        <v>41</v>
      </c>
      <c r="F37" s="34"/>
      <c r="G37" s="33"/>
      <c r="H37" s="18">
        <f t="shared" ref="H37" si="16">SUM(I37:S37)</f>
        <v>11.365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11.365</v>
      </c>
      <c r="O37" s="26">
        <v>0</v>
      </c>
      <c r="P37" s="46">
        <v>0</v>
      </c>
      <c r="Q37" s="4">
        <v>0</v>
      </c>
      <c r="R37" s="89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117"/>
    </row>
    <row r="38" spans="2:25" ht="39.200000000000003" customHeight="1" x14ac:dyDescent="0.2">
      <c r="B38" s="36" t="s">
        <v>94</v>
      </c>
      <c r="C38" s="11" t="s">
        <v>93</v>
      </c>
      <c r="D38" s="3" t="s">
        <v>40</v>
      </c>
      <c r="E38" s="3" t="s">
        <v>41</v>
      </c>
      <c r="F38" s="34"/>
      <c r="G38" s="33"/>
      <c r="H38" s="18">
        <f t="shared" ref="H38:H47" si="17">SUM(I38:S38)</f>
        <v>90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26">
        <v>90</v>
      </c>
      <c r="P38" s="46">
        <v>0</v>
      </c>
      <c r="Q38" s="4">
        <v>0</v>
      </c>
      <c r="R38" s="89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117"/>
    </row>
    <row r="39" spans="2:25" ht="204" x14ac:dyDescent="0.2">
      <c r="B39" s="36" t="s">
        <v>95</v>
      </c>
      <c r="C39" s="11" t="s">
        <v>96</v>
      </c>
      <c r="D39" s="3" t="s">
        <v>40</v>
      </c>
      <c r="E39" s="3" t="s">
        <v>41</v>
      </c>
      <c r="F39" s="34"/>
      <c r="G39" s="33"/>
      <c r="H39" s="18">
        <f t="shared" ref="H39" si="18">SUM(I39:S39)</f>
        <v>7.6675700000000004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26">
        <v>7.6675700000000004</v>
      </c>
      <c r="P39" s="46">
        <v>0</v>
      </c>
      <c r="Q39" s="4">
        <v>0</v>
      </c>
      <c r="R39" s="89">
        <v>0</v>
      </c>
      <c r="S39" s="4">
        <v>0</v>
      </c>
      <c r="T39" s="4">
        <v>0</v>
      </c>
      <c r="U39" s="4">
        <v>0</v>
      </c>
      <c r="V39" s="4">
        <v>0</v>
      </c>
      <c r="W39" s="4">
        <v>0</v>
      </c>
      <c r="X39" s="4">
        <v>0</v>
      </c>
      <c r="Y39" s="117"/>
    </row>
    <row r="40" spans="2:25" ht="48" x14ac:dyDescent="0.2">
      <c r="B40" s="36" t="s">
        <v>97</v>
      </c>
      <c r="C40" s="11" t="s">
        <v>98</v>
      </c>
      <c r="D40" s="3" t="s">
        <v>40</v>
      </c>
      <c r="E40" s="3" t="s">
        <v>99</v>
      </c>
      <c r="F40" s="97" t="s">
        <v>100</v>
      </c>
      <c r="G40" s="98"/>
      <c r="H40" s="18">
        <f>SUM(I40:S40)</f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26">
        <v>0</v>
      </c>
      <c r="P40" s="46">
        <v>0</v>
      </c>
      <c r="Q40" s="4">
        <v>0</v>
      </c>
      <c r="R40" s="89">
        <v>0</v>
      </c>
      <c r="S40" s="4">
        <v>0</v>
      </c>
      <c r="T40" s="4">
        <v>0</v>
      </c>
      <c r="U40" s="4">
        <v>0</v>
      </c>
      <c r="V40" s="4">
        <v>0</v>
      </c>
      <c r="W40" s="4">
        <v>0</v>
      </c>
      <c r="X40" s="4">
        <v>0</v>
      </c>
      <c r="Y40" s="117"/>
    </row>
    <row r="41" spans="2:25" ht="60" x14ac:dyDescent="0.2">
      <c r="B41" s="36" t="s">
        <v>101</v>
      </c>
      <c r="C41" s="11" t="s">
        <v>103</v>
      </c>
      <c r="D41" s="3" t="s">
        <v>40</v>
      </c>
      <c r="E41" s="3" t="s">
        <v>99</v>
      </c>
      <c r="F41" s="97" t="s">
        <v>102</v>
      </c>
      <c r="G41" s="98"/>
      <c r="H41" s="18">
        <f>SUM(I41:S41)</f>
        <v>115.44473000000001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26">
        <v>0</v>
      </c>
      <c r="P41" s="46">
        <v>115.44473000000001</v>
      </c>
      <c r="Q41" s="4">
        <v>0</v>
      </c>
      <c r="R41" s="89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117"/>
    </row>
    <row r="42" spans="2:25" s="95" customFormat="1" ht="60" x14ac:dyDescent="0.2">
      <c r="B42" s="91" t="s">
        <v>107</v>
      </c>
      <c r="C42" s="92" t="s">
        <v>108</v>
      </c>
      <c r="D42" s="93" t="s">
        <v>40</v>
      </c>
      <c r="E42" s="93" t="s">
        <v>99</v>
      </c>
      <c r="F42" s="97" t="s">
        <v>109</v>
      </c>
      <c r="G42" s="98"/>
      <c r="H42" s="88">
        <f>SUM(I42:S42)</f>
        <v>1500</v>
      </c>
      <c r="I42" s="89">
        <v>0</v>
      </c>
      <c r="J42" s="89">
        <v>0</v>
      </c>
      <c r="K42" s="89">
        <v>0</v>
      </c>
      <c r="L42" s="89">
        <v>0</v>
      </c>
      <c r="M42" s="89">
        <v>0</v>
      </c>
      <c r="N42" s="89">
        <v>0</v>
      </c>
      <c r="O42" s="94">
        <v>0</v>
      </c>
      <c r="P42" s="89">
        <v>0</v>
      </c>
      <c r="Q42" s="89">
        <v>0</v>
      </c>
      <c r="R42" s="89">
        <v>1500</v>
      </c>
      <c r="S42" s="89">
        <v>0</v>
      </c>
      <c r="T42" s="89">
        <v>0</v>
      </c>
      <c r="U42" s="89">
        <v>0</v>
      </c>
      <c r="V42" s="89">
        <v>0</v>
      </c>
      <c r="W42" s="89">
        <v>0</v>
      </c>
      <c r="X42" s="89">
        <v>0</v>
      </c>
      <c r="Y42" s="117"/>
    </row>
    <row r="43" spans="2:25" x14ac:dyDescent="0.2">
      <c r="B43" s="107" t="s">
        <v>32</v>
      </c>
      <c r="C43" s="108" t="s">
        <v>33</v>
      </c>
      <c r="D43" s="102" t="s">
        <v>14</v>
      </c>
      <c r="E43" s="103"/>
      <c r="F43" s="103"/>
      <c r="G43" s="104"/>
      <c r="H43" s="18">
        <f t="shared" si="17"/>
        <v>730.46256000000005</v>
      </c>
      <c r="I43" s="18">
        <f>I44+I45</f>
        <v>130</v>
      </c>
      <c r="J43" s="18">
        <f>J44+J45</f>
        <v>75</v>
      </c>
      <c r="K43" s="18">
        <f t="shared" ref="K43:S43" si="19">K44+K45</f>
        <v>50</v>
      </c>
      <c r="L43" s="18">
        <f t="shared" si="19"/>
        <v>5</v>
      </c>
      <c r="M43" s="18">
        <f t="shared" si="19"/>
        <v>124</v>
      </c>
      <c r="N43" s="18">
        <f t="shared" si="19"/>
        <v>37.477879999999999</v>
      </c>
      <c r="O43" s="23">
        <f t="shared" si="19"/>
        <v>0</v>
      </c>
      <c r="P43" s="45">
        <f t="shared" si="19"/>
        <v>100</v>
      </c>
      <c r="Q43" s="18">
        <f t="shared" si="19"/>
        <v>8.9846799999999973</v>
      </c>
      <c r="R43" s="88">
        <f t="shared" si="19"/>
        <v>100</v>
      </c>
      <c r="S43" s="18">
        <f t="shared" si="19"/>
        <v>100</v>
      </c>
      <c r="T43" s="18">
        <f t="shared" ref="T43:X43" si="20">T44+T45</f>
        <v>100</v>
      </c>
      <c r="U43" s="18">
        <f t="shared" si="20"/>
        <v>100</v>
      </c>
      <c r="V43" s="18">
        <f t="shared" si="20"/>
        <v>100</v>
      </c>
      <c r="W43" s="18">
        <f t="shared" si="20"/>
        <v>100</v>
      </c>
      <c r="X43" s="18">
        <f t="shared" si="20"/>
        <v>100</v>
      </c>
      <c r="Y43" s="117"/>
    </row>
    <row r="44" spans="2:25" x14ac:dyDescent="0.2">
      <c r="B44" s="107"/>
      <c r="C44" s="108"/>
      <c r="D44" s="16" t="s">
        <v>40</v>
      </c>
      <c r="E44" s="16" t="s">
        <v>41</v>
      </c>
      <c r="F44" s="102" t="s">
        <v>34</v>
      </c>
      <c r="G44" s="104"/>
      <c r="H44" s="18">
        <f t="shared" si="17"/>
        <v>680.46256000000005</v>
      </c>
      <c r="I44" s="18">
        <f>I47</f>
        <v>80</v>
      </c>
      <c r="J44" s="18">
        <f t="shared" ref="J44:S44" si="21">J47</f>
        <v>75</v>
      </c>
      <c r="K44" s="18">
        <f t="shared" si="21"/>
        <v>50</v>
      </c>
      <c r="L44" s="18">
        <f t="shared" si="21"/>
        <v>5</v>
      </c>
      <c r="M44" s="18">
        <f t="shared" si="21"/>
        <v>124</v>
      </c>
      <c r="N44" s="18">
        <f t="shared" si="21"/>
        <v>37.477879999999999</v>
      </c>
      <c r="O44" s="23">
        <f t="shared" si="21"/>
        <v>0</v>
      </c>
      <c r="P44" s="45">
        <f t="shared" si="21"/>
        <v>100</v>
      </c>
      <c r="Q44" s="18">
        <f t="shared" si="21"/>
        <v>8.9846799999999973</v>
      </c>
      <c r="R44" s="88">
        <f t="shared" si="21"/>
        <v>100</v>
      </c>
      <c r="S44" s="18">
        <f t="shared" si="21"/>
        <v>100</v>
      </c>
      <c r="T44" s="18">
        <f t="shared" ref="T44:X44" si="22">T47</f>
        <v>100</v>
      </c>
      <c r="U44" s="18">
        <f t="shared" si="22"/>
        <v>100</v>
      </c>
      <c r="V44" s="18">
        <f t="shared" si="22"/>
        <v>100</v>
      </c>
      <c r="W44" s="18">
        <f t="shared" si="22"/>
        <v>100</v>
      </c>
      <c r="X44" s="18">
        <f t="shared" si="22"/>
        <v>100</v>
      </c>
      <c r="Y44" s="117"/>
    </row>
    <row r="45" spans="2:25" x14ac:dyDescent="0.2">
      <c r="B45" s="107"/>
      <c r="C45" s="37" t="s">
        <v>16</v>
      </c>
      <c r="D45" s="16" t="s">
        <v>40</v>
      </c>
      <c r="E45" s="16" t="s">
        <v>41</v>
      </c>
      <c r="F45" s="102" t="s">
        <v>21</v>
      </c>
      <c r="G45" s="104"/>
      <c r="H45" s="18">
        <f t="shared" si="17"/>
        <v>50</v>
      </c>
      <c r="I45" s="18">
        <f>I48</f>
        <v>50</v>
      </c>
      <c r="J45" s="18">
        <f t="shared" ref="J45:S45" si="23">J48</f>
        <v>0</v>
      </c>
      <c r="K45" s="18">
        <f t="shared" si="23"/>
        <v>0</v>
      </c>
      <c r="L45" s="18">
        <f t="shared" si="23"/>
        <v>0</v>
      </c>
      <c r="M45" s="18">
        <f t="shared" si="23"/>
        <v>0</v>
      </c>
      <c r="N45" s="18">
        <f t="shared" si="23"/>
        <v>0</v>
      </c>
      <c r="O45" s="44">
        <f t="shared" si="23"/>
        <v>0</v>
      </c>
      <c r="P45" s="45">
        <f t="shared" si="23"/>
        <v>0</v>
      </c>
      <c r="Q45" s="18">
        <f t="shared" si="23"/>
        <v>0</v>
      </c>
      <c r="R45" s="88">
        <f t="shared" si="23"/>
        <v>0</v>
      </c>
      <c r="S45" s="18">
        <f t="shared" si="23"/>
        <v>0</v>
      </c>
      <c r="T45" s="18">
        <f t="shared" ref="T45:X45" si="24">T48</f>
        <v>0</v>
      </c>
      <c r="U45" s="45">
        <f t="shared" si="24"/>
        <v>0</v>
      </c>
      <c r="V45" s="45">
        <f t="shared" si="24"/>
        <v>0</v>
      </c>
      <c r="W45" s="45">
        <f t="shared" si="24"/>
        <v>0</v>
      </c>
      <c r="X45" s="45">
        <f t="shared" si="24"/>
        <v>0</v>
      </c>
      <c r="Y45" s="117"/>
    </row>
    <row r="46" spans="2:25" x14ac:dyDescent="0.2">
      <c r="B46" s="105" t="s">
        <v>35</v>
      </c>
      <c r="C46" s="106" t="s">
        <v>36</v>
      </c>
      <c r="D46" s="97" t="s">
        <v>14</v>
      </c>
      <c r="E46" s="99"/>
      <c r="F46" s="99"/>
      <c r="G46" s="98"/>
      <c r="H46" s="18">
        <f t="shared" si="17"/>
        <v>730.46256000000005</v>
      </c>
      <c r="I46" s="4">
        <f>I47+I48</f>
        <v>130</v>
      </c>
      <c r="J46" s="4">
        <f t="shared" ref="J46:Q46" si="25">J47+J48</f>
        <v>75</v>
      </c>
      <c r="K46" s="4">
        <f t="shared" si="25"/>
        <v>50</v>
      </c>
      <c r="L46" s="4">
        <f t="shared" si="25"/>
        <v>5</v>
      </c>
      <c r="M46" s="4">
        <f t="shared" si="25"/>
        <v>124</v>
      </c>
      <c r="N46" s="4">
        <f t="shared" si="25"/>
        <v>37.477879999999999</v>
      </c>
      <c r="O46" s="47">
        <f t="shared" si="25"/>
        <v>0</v>
      </c>
      <c r="P46" s="46">
        <f t="shared" si="25"/>
        <v>100</v>
      </c>
      <c r="Q46" s="4">
        <f t="shared" si="25"/>
        <v>8.9846799999999973</v>
      </c>
      <c r="R46" s="89">
        <f t="shared" ref="R46:X46" si="26">R47+R48</f>
        <v>100</v>
      </c>
      <c r="S46" s="4">
        <f t="shared" si="26"/>
        <v>100</v>
      </c>
      <c r="T46" s="4">
        <f t="shared" si="26"/>
        <v>100</v>
      </c>
      <c r="U46" s="46">
        <f t="shared" si="26"/>
        <v>100</v>
      </c>
      <c r="V46" s="46">
        <f t="shared" si="26"/>
        <v>100</v>
      </c>
      <c r="W46" s="46">
        <f t="shared" si="26"/>
        <v>100</v>
      </c>
      <c r="X46" s="46">
        <f t="shared" si="26"/>
        <v>100</v>
      </c>
      <c r="Y46" s="117"/>
    </row>
    <row r="47" spans="2:25" x14ac:dyDescent="0.2">
      <c r="B47" s="105"/>
      <c r="C47" s="106"/>
      <c r="D47" s="8" t="s">
        <v>40</v>
      </c>
      <c r="E47" s="3" t="s">
        <v>41</v>
      </c>
      <c r="F47" s="96" t="s">
        <v>37</v>
      </c>
      <c r="G47" s="96"/>
      <c r="H47" s="18">
        <f t="shared" si="17"/>
        <v>680.46256000000005</v>
      </c>
      <c r="I47" s="4">
        <v>80</v>
      </c>
      <c r="J47" s="4">
        <v>75</v>
      </c>
      <c r="K47" s="4">
        <v>50</v>
      </c>
      <c r="L47" s="4">
        <v>5</v>
      </c>
      <c r="M47" s="4">
        <v>124</v>
      </c>
      <c r="N47" s="4">
        <v>37.477879999999999</v>
      </c>
      <c r="O47" s="47">
        <f>100-5.35884-7.66757-14.95575-40.26282-31.75502</f>
        <v>0</v>
      </c>
      <c r="P47" s="46">
        <v>100</v>
      </c>
      <c r="Q47" s="4">
        <f>100-13.093-1.01532-76.907</f>
        <v>8.9846799999999973</v>
      </c>
      <c r="R47" s="89">
        <v>100</v>
      </c>
      <c r="S47" s="4">
        <v>100</v>
      </c>
      <c r="T47" s="4">
        <v>100</v>
      </c>
      <c r="U47" s="46">
        <v>100</v>
      </c>
      <c r="V47" s="46">
        <v>100</v>
      </c>
      <c r="W47" s="46">
        <v>100</v>
      </c>
      <c r="X47" s="46">
        <v>100</v>
      </c>
      <c r="Y47" s="117"/>
    </row>
    <row r="48" spans="2:25" x14ac:dyDescent="0.2">
      <c r="B48" s="105"/>
      <c r="C48" s="35" t="s">
        <v>16</v>
      </c>
      <c r="D48" s="3" t="s">
        <v>40</v>
      </c>
      <c r="E48" s="3" t="s">
        <v>41</v>
      </c>
      <c r="F48" s="99" t="s">
        <v>21</v>
      </c>
      <c r="G48" s="98"/>
      <c r="H48" s="18">
        <v>50</v>
      </c>
      <c r="I48" s="4">
        <v>50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7">
        <v>0</v>
      </c>
      <c r="P48" s="46">
        <v>0</v>
      </c>
      <c r="Q48" s="4">
        <v>0</v>
      </c>
      <c r="R48" s="89">
        <v>0</v>
      </c>
      <c r="S48" s="4">
        <v>0</v>
      </c>
      <c r="T48" s="4">
        <v>0</v>
      </c>
      <c r="U48" s="46">
        <v>0</v>
      </c>
      <c r="V48" s="46">
        <v>0</v>
      </c>
      <c r="W48" s="46">
        <v>0</v>
      </c>
      <c r="X48" s="46">
        <v>0</v>
      </c>
      <c r="Y48" s="117"/>
    </row>
    <row r="49" spans="2:25" ht="36" x14ac:dyDescent="0.2">
      <c r="B49" s="19">
        <v>43525</v>
      </c>
      <c r="C49" s="37" t="s">
        <v>71</v>
      </c>
      <c r="D49" s="16" t="s">
        <v>40</v>
      </c>
      <c r="E49" s="16" t="s">
        <v>41</v>
      </c>
      <c r="F49" s="103" t="s">
        <v>73</v>
      </c>
      <c r="G49" s="104"/>
      <c r="H49" s="18">
        <f>SUM(I49:S49)</f>
        <v>331.41941000000003</v>
      </c>
      <c r="I49" s="18">
        <f>I50</f>
        <v>0</v>
      </c>
      <c r="J49" s="18">
        <f t="shared" ref="J49:X49" si="27">J50</f>
        <v>0</v>
      </c>
      <c r="K49" s="18">
        <f t="shared" si="27"/>
        <v>0</v>
      </c>
      <c r="L49" s="18">
        <f t="shared" si="27"/>
        <v>0</v>
      </c>
      <c r="M49" s="18">
        <f t="shared" si="27"/>
        <v>0</v>
      </c>
      <c r="N49" s="18">
        <f t="shared" si="27"/>
        <v>331.41941000000003</v>
      </c>
      <c r="O49" s="23">
        <f t="shared" si="27"/>
        <v>0</v>
      </c>
      <c r="P49" s="45">
        <v>0</v>
      </c>
      <c r="Q49" s="18">
        <f t="shared" si="27"/>
        <v>0</v>
      </c>
      <c r="R49" s="88">
        <f t="shared" si="27"/>
        <v>0</v>
      </c>
      <c r="S49" s="18">
        <f t="shared" si="27"/>
        <v>0</v>
      </c>
      <c r="T49" s="18">
        <f t="shared" si="27"/>
        <v>0</v>
      </c>
      <c r="U49" s="18">
        <f t="shared" si="27"/>
        <v>0</v>
      </c>
      <c r="V49" s="18">
        <f t="shared" si="27"/>
        <v>0</v>
      </c>
      <c r="W49" s="18">
        <f t="shared" si="27"/>
        <v>0</v>
      </c>
      <c r="X49" s="18">
        <f t="shared" si="27"/>
        <v>0</v>
      </c>
      <c r="Y49" s="117"/>
    </row>
    <row r="50" spans="2:25" ht="72" x14ac:dyDescent="0.2">
      <c r="B50" s="10" t="s">
        <v>72</v>
      </c>
      <c r="C50" s="35" t="s">
        <v>92</v>
      </c>
      <c r="D50" s="3" t="s">
        <v>40</v>
      </c>
      <c r="E50" s="3" t="s">
        <v>41</v>
      </c>
      <c r="F50" s="99" t="s">
        <v>74</v>
      </c>
      <c r="G50" s="98"/>
      <c r="H50" s="18">
        <f>SUM(I50:S50)</f>
        <v>331.41941000000003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331.41941000000003</v>
      </c>
      <c r="O50" s="26">
        <v>0</v>
      </c>
      <c r="P50" s="46">
        <v>0</v>
      </c>
      <c r="Q50" s="4">
        <v>0</v>
      </c>
      <c r="R50" s="89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117"/>
    </row>
    <row r="52" spans="2:25" x14ac:dyDescent="0.2">
      <c r="B52" s="100" t="s">
        <v>43</v>
      </c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</row>
    <row r="53" spans="2:25" x14ac:dyDescent="0.2"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</row>
    <row r="54" spans="2:25" x14ac:dyDescent="0.2"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</row>
  </sheetData>
  <mergeCells count="57">
    <mergeCell ref="H6:X6"/>
    <mergeCell ref="Q2:Y2"/>
    <mergeCell ref="D10:G10"/>
    <mergeCell ref="D13:G13"/>
    <mergeCell ref="D16:G16"/>
    <mergeCell ref="F11:G11"/>
    <mergeCell ref="D6:G6"/>
    <mergeCell ref="B4:Y4"/>
    <mergeCell ref="Y6:Y7"/>
    <mergeCell ref="Y9:Y50"/>
    <mergeCell ref="F17:G17"/>
    <mergeCell ref="F12:G12"/>
    <mergeCell ref="F8:G8"/>
    <mergeCell ref="F9:G9"/>
    <mergeCell ref="B16:B18"/>
    <mergeCell ref="C16:C17"/>
    <mergeCell ref="C6:C7"/>
    <mergeCell ref="B6:B7"/>
    <mergeCell ref="F49:G49"/>
    <mergeCell ref="B20:B22"/>
    <mergeCell ref="C20:C21"/>
    <mergeCell ref="F22:G22"/>
    <mergeCell ref="D20:G20"/>
    <mergeCell ref="F23:G23"/>
    <mergeCell ref="F21:G21"/>
    <mergeCell ref="F7:G7"/>
    <mergeCell ref="B10:B11"/>
    <mergeCell ref="C10:C11"/>
    <mergeCell ref="B13:B15"/>
    <mergeCell ref="F14:G14"/>
    <mergeCell ref="F15:G15"/>
    <mergeCell ref="C13:C14"/>
    <mergeCell ref="B52:Y54"/>
    <mergeCell ref="F24:G24"/>
    <mergeCell ref="D43:G43"/>
    <mergeCell ref="F44:G44"/>
    <mergeCell ref="F45:G45"/>
    <mergeCell ref="F48:G48"/>
    <mergeCell ref="B46:B48"/>
    <mergeCell ref="C46:C47"/>
    <mergeCell ref="B43:B45"/>
    <mergeCell ref="C43:C44"/>
    <mergeCell ref="F47:G47"/>
    <mergeCell ref="F42:G42"/>
    <mergeCell ref="F18:G18"/>
    <mergeCell ref="F19:G19"/>
    <mergeCell ref="F29:G29"/>
    <mergeCell ref="F50:G50"/>
    <mergeCell ref="F25:G25"/>
    <mergeCell ref="F26:G26"/>
    <mergeCell ref="F31:G31"/>
    <mergeCell ref="F27:G27"/>
    <mergeCell ref="F28:G28"/>
    <mergeCell ref="F40:G40"/>
    <mergeCell ref="D46:G46"/>
    <mergeCell ref="F41:G41"/>
    <mergeCell ref="F30:G30"/>
  </mergeCells>
  <pageMargins left="0.23622047244094491" right="0.23622047244094491" top="0.82677165354330717" bottom="0.39370078740157483" header="0.15748031496062992" footer="0.15748031496062992"/>
  <pageSetup paperSize="9" scale="4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U157"/>
  <sheetViews>
    <sheetView topLeftCell="A115" zoomScale="110" zoomScaleNormal="110" zoomScaleSheetLayoutView="110" workbookViewId="0">
      <selection activeCell="C133" sqref="A133:XFD137"/>
    </sheetView>
  </sheetViews>
  <sheetFormatPr defaultColWidth="9.140625" defaultRowHeight="12.75" x14ac:dyDescent="0.25"/>
  <cols>
    <col min="1" max="1" width="7.5703125" style="59" customWidth="1"/>
    <col min="2" max="2" width="39.42578125" style="60" customWidth="1"/>
    <col min="3" max="3" width="20.5703125" style="61" customWidth="1"/>
    <col min="4" max="4" width="9.85546875" style="62" customWidth="1"/>
    <col min="5" max="12" width="9.28515625" style="63" customWidth="1"/>
    <col min="13" max="13" width="9.28515625" style="52" customWidth="1"/>
    <col min="14" max="14" width="9.28515625" style="73" customWidth="1"/>
    <col min="15" max="20" width="9.28515625" style="52" customWidth="1"/>
    <col min="21" max="21" width="14.28515625" style="61" customWidth="1"/>
    <col min="22" max="22" width="8.28515625" style="61" customWidth="1"/>
    <col min="23" max="16384" width="9.140625" style="61"/>
  </cols>
  <sheetData>
    <row r="1" spans="1:21" ht="38.25" customHeight="1" x14ac:dyDescent="0.25">
      <c r="M1" s="139" t="s">
        <v>106</v>
      </c>
      <c r="N1" s="139"/>
      <c r="O1" s="139"/>
      <c r="P1" s="139"/>
      <c r="Q1" s="139"/>
      <c r="R1" s="139"/>
      <c r="S1" s="139"/>
      <c r="T1" s="139"/>
      <c r="U1" s="139"/>
    </row>
    <row r="2" spans="1:21" x14ac:dyDescent="0.25">
      <c r="M2" s="51"/>
      <c r="N2" s="72"/>
      <c r="O2" s="51"/>
      <c r="P2" s="51"/>
      <c r="Q2" s="51"/>
      <c r="R2" s="51"/>
      <c r="S2" s="51"/>
      <c r="T2" s="51"/>
      <c r="U2" s="59"/>
    </row>
    <row r="3" spans="1:21" x14ac:dyDescent="0.25">
      <c r="A3" s="151" t="s">
        <v>58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</row>
    <row r="4" spans="1:21" x14ac:dyDescent="0.25">
      <c r="C4" s="64"/>
      <c r="D4" s="65"/>
      <c r="E4" s="65"/>
      <c r="F4" s="65"/>
      <c r="G4" s="65"/>
      <c r="H4" s="65"/>
      <c r="I4" s="65"/>
      <c r="J4" s="65"/>
      <c r="K4" s="66"/>
      <c r="L4" s="65"/>
    </row>
    <row r="5" spans="1:21" s="67" customFormat="1" x14ac:dyDescent="0.25">
      <c r="A5" s="147" t="s">
        <v>44</v>
      </c>
      <c r="B5" s="149" t="s">
        <v>4</v>
      </c>
      <c r="C5" s="147" t="s">
        <v>45</v>
      </c>
      <c r="D5" s="140" t="s">
        <v>46</v>
      </c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2"/>
      <c r="P5" s="53"/>
      <c r="Q5" s="53"/>
      <c r="R5" s="53"/>
      <c r="S5" s="53"/>
      <c r="T5" s="53"/>
      <c r="U5" s="147" t="s">
        <v>47</v>
      </c>
    </row>
    <row r="6" spans="1:21" s="67" customFormat="1" x14ac:dyDescent="0.25">
      <c r="A6" s="148"/>
      <c r="B6" s="150"/>
      <c r="C6" s="148"/>
      <c r="D6" s="68" t="s">
        <v>70</v>
      </c>
      <c r="E6" s="68">
        <v>2015</v>
      </c>
      <c r="F6" s="68">
        <v>2016</v>
      </c>
      <c r="G6" s="68">
        <v>2017</v>
      </c>
      <c r="H6" s="68">
        <v>2018</v>
      </c>
      <c r="I6" s="68">
        <v>2019</v>
      </c>
      <c r="J6" s="68">
        <v>2020</v>
      </c>
      <c r="K6" s="68">
        <v>2021</v>
      </c>
      <c r="L6" s="68">
        <v>2022</v>
      </c>
      <c r="M6" s="54">
        <v>2023</v>
      </c>
      <c r="N6" s="74">
        <v>2024</v>
      </c>
      <c r="O6" s="54">
        <v>2025</v>
      </c>
      <c r="P6" s="54">
        <v>2026</v>
      </c>
      <c r="Q6" s="54">
        <v>2027</v>
      </c>
      <c r="R6" s="54">
        <v>2028</v>
      </c>
      <c r="S6" s="54">
        <v>2029</v>
      </c>
      <c r="T6" s="54">
        <v>2030</v>
      </c>
      <c r="U6" s="148"/>
    </row>
    <row r="7" spans="1:21" s="67" customFormat="1" x14ac:dyDescent="0.25">
      <c r="A7" s="68">
        <v>1</v>
      </c>
      <c r="B7" s="68">
        <v>2</v>
      </c>
      <c r="C7" s="68">
        <v>3</v>
      </c>
      <c r="D7" s="68">
        <v>4</v>
      </c>
      <c r="E7" s="68">
        <v>5</v>
      </c>
      <c r="F7" s="68">
        <v>6</v>
      </c>
      <c r="G7" s="68">
        <v>7</v>
      </c>
      <c r="H7" s="68">
        <v>8</v>
      </c>
      <c r="I7" s="68">
        <v>9</v>
      </c>
      <c r="J7" s="68">
        <v>10</v>
      </c>
      <c r="K7" s="68">
        <v>11</v>
      </c>
      <c r="L7" s="68">
        <v>12</v>
      </c>
      <c r="M7" s="54">
        <v>13</v>
      </c>
      <c r="N7" s="74">
        <v>14</v>
      </c>
      <c r="O7" s="54">
        <v>15</v>
      </c>
      <c r="P7" s="54">
        <v>16</v>
      </c>
      <c r="Q7" s="54">
        <v>17</v>
      </c>
      <c r="R7" s="54">
        <v>18</v>
      </c>
      <c r="S7" s="54">
        <v>19</v>
      </c>
      <c r="T7" s="54">
        <v>20</v>
      </c>
      <c r="U7" s="54">
        <v>21</v>
      </c>
    </row>
    <row r="8" spans="1:21" x14ac:dyDescent="0.25">
      <c r="A8" s="129"/>
      <c r="B8" s="128" t="s">
        <v>39</v>
      </c>
      <c r="C8" s="69" t="s">
        <v>11</v>
      </c>
      <c r="D8" s="55">
        <f>SUM(E8:O8)</f>
        <v>60906.449360000006</v>
      </c>
      <c r="E8" s="55">
        <f>E9+E10+E11+E12</f>
        <v>6036.8099999999995</v>
      </c>
      <c r="F8" s="55">
        <f t="shared" ref="F8:T8" si="0">F9+F10+F11+F12</f>
        <v>7927.68</v>
      </c>
      <c r="G8" s="55">
        <f t="shared" si="0"/>
        <v>943.31</v>
      </c>
      <c r="H8" s="55">
        <f t="shared" si="0"/>
        <v>2770.2000000000003</v>
      </c>
      <c r="I8" s="55">
        <f t="shared" si="0"/>
        <v>5302.94</v>
      </c>
      <c r="J8" s="55">
        <f t="shared" si="0"/>
        <v>18802.34591</v>
      </c>
      <c r="K8" s="55">
        <f t="shared" si="0"/>
        <v>8732.6524100000006</v>
      </c>
      <c r="L8" s="55">
        <f t="shared" si="0"/>
        <v>4608.2758800000001</v>
      </c>
      <c r="M8" s="55">
        <f t="shared" si="0"/>
        <v>1837.5541600000001</v>
      </c>
      <c r="N8" s="75">
        <f t="shared" si="0"/>
        <v>3595.319</v>
      </c>
      <c r="O8" s="55">
        <f t="shared" si="0"/>
        <v>349.36200000000002</v>
      </c>
      <c r="P8" s="55">
        <f>P9+P10+P11+P12</f>
        <v>349.46170000000001</v>
      </c>
      <c r="Q8" s="55">
        <f t="shared" si="0"/>
        <v>115.51064</v>
      </c>
      <c r="R8" s="55">
        <f t="shared" si="0"/>
        <v>115.51064</v>
      </c>
      <c r="S8" s="55">
        <f t="shared" si="0"/>
        <v>115.51064</v>
      </c>
      <c r="T8" s="55">
        <f t="shared" si="0"/>
        <v>115.51064</v>
      </c>
      <c r="U8" s="119" t="s">
        <v>104</v>
      </c>
    </row>
    <row r="9" spans="1:21" x14ac:dyDescent="0.25">
      <c r="A9" s="129"/>
      <c r="B9" s="128"/>
      <c r="C9" s="70" t="s">
        <v>48</v>
      </c>
      <c r="D9" s="55">
        <f>SUM(E9:O9)</f>
        <v>12605.23</v>
      </c>
      <c r="E9" s="56">
        <f>E14</f>
        <v>3320.62</v>
      </c>
      <c r="F9" s="56">
        <f t="shared" ref="F9:T9" si="1">F14</f>
        <v>6415.04</v>
      </c>
      <c r="G9" s="56">
        <f t="shared" si="1"/>
        <v>626.25</v>
      </c>
      <c r="H9" s="56">
        <f t="shared" si="1"/>
        <v>2243.3200000000002</v>
      </c>
      <c r="I9" s="56">
        <f t="shared" si="1"/>
        <v>0</v>
      </c>
      <c r="J9" s="56">
        <f t="shared" si="1"/>
        <v>0</v>
      </c>
      <c r="K9" s="56">
        <f t="shared" si="1"/>
        <v>0</v>
      </c>
      <c r="L9" s="56">
        <f t="shared" si="1"/>
        <v>0</v>
      </c>
      <c r="M9" s="56">
        <f t="shared" si="1"/>
        <v>0</v>
      </c>
      <c r="N9" s="76">
        <f t="shared" si="1"/>
        <v>0</v>
      </c>
      <c r="O9" s="56">
        <f t="shared" si="1"/>
        <v>0</v>
      </c>
      <c r="P9" s="56">
        <f t="shared" si="1"/>
        <v>0</v>
      </c>
      <c r="Q9" s="56">
        <f t="shared" si="1"/>
        <v>0</v>
      </c>
      <c r="R9" s="56">
        <f t="shared" si="1"/>
        <v>0</v>
      </c>
      <c r="S9" s="56">
        <f t="shared" si="1"/>
        <v>0</v>
      </c>
      <c r="T9" s="56">
        <f t="shared" si="1"/>
        <v>0</v>
      </c>
      <c r="U9" s="120"/>
    </row>
    <row r="10" spans="1:21" x14ac:dyDescent="0.25">
      <c r="A10" s="129"/>
      <c r="B10" s="128"/>
      <c r="C10" s="70" t="s">
        <v>49</v>
      </c>
      <c r="D10" s="55">
        <f>SUM(E10:O10)</f>
        <v>40267.867489999997</v>
      </c>
      <c r="E10" s="56">
        <f>E15</f>
        <v>174.64</v>
      </c>
      <c r="F10" s="56">
        <f t="shared" ref="F10:T10" si="2">F15</f>
        <v>337.64</v>
      </c>
      <c r="G10" s="56">
        <f t="shared" si="2"/>
        <v>187.06</v>
      </c>
      <c r="H10" s="56">
        <f t="shared" si="2"/>
        <v>395.88</v>
      </c>
      <c r="I10" s="56">
        <f t="shared" si="2"/>
        <v>4920</v>
      </c>
      <c r="J10" s="56">
        <f t="shared" si="2"/>
        <v>17826.624619999999</v>
      </c>
      <c r="K10" s="56">
        <f t="shared" si="2"/>
        <v>8296.0197900000003</v>
      </c>
      <c r="L10" s="56">
        <f t="shared" si="2"/>
        <v>4282.8620799999999</v>
      </c>
      <c r="M10" s="56">
        <f t="shared" si="2"/>
        <v>1737.1410000000001</v>
      </c>
      <c r="N10" s="76">
        <f t="shared" si="2"/>
        <v>1875.6</v>
      </c>
      <c r="O10" s="56">
        <f t="shared" si="2"/>
        <v>234.4</v>
      </c>
      <c r="P10" s="56">
        <f t="shared" si="2"/>
        <v>234.5</v>
      </c>
      <c r="Q10" s="56">
        <f t="shared" si="2"/>
        <v>0</v>
      </c>
      <c r="R10" s="56">
        <f t="shared" si="2"/>
        <v>0</v>
      </c>
      <c r="S10" s="56">
        <f t="shared" si="2"/>
        <v>0</v>
      </c>
      <c r="T10" s="56">
        <f t="shared" si="2"/>
        <v>0</v>
      </c>
      <c r="U10" s="120"/>
    </row>
    <row r="11" spans="1:21" x14ac:dyDescent="0.25">
      <c r="A11" s="129"/>
      <c r="B11" s="128"/>
      <c r="C11" s="70" t="s">
        <v>50</v>
      </c>
      <c r="D11" s="55">
        <f>SUM(E11:O11)</f>
        <v>8033.3518700000004</v>
      </c>
      <c r="E11" s="56">
        <f>E16</f>
        <v>2541.5500000000002</v>
      </c>
      <c r="F11" s="56">
        <f t="shared" ref="F11:T11" si="3">F16</f>
        <v>1175</v>
      </c>
      <c r="G11" s="56">
        <f t="shared" si="3"/>
        <v>130</v>
      </c>
      <c r="H11" s="56">
        <f t="shared" si="3"/>
        <v>131</v>
      </c>
      <c r="I11" s="56">
        <f t="shared" si="3"/>
        <v>382.94</v>
      </c>
      <c r="J11" s="56">
        <f t="shared" si="3"/>
        <v>975.72128999999995</v>
      </c>
      <c r="K11" s="56">
        <f t="shared" si="3"/>
        <v>436.63262000000003</v>
      </c>
      <c r="L11" s="56">
        <f t="shared" si="3"/>
        <v>325.41379999999998</v>
      </c>
      <c r="M11" s="56">
        <f t="shared" si="3"/>
        <v>100.41315999999999</v>
      </c>
      <c r="N11" s="76">
        <f t="shared" si="3"/>
        <v>1719.7190000000001</v>
      </c>
      <c r="O11" s="56">
        <f t="shared" si="3"/>
        <v>114.962</v>
      </c>
      <c r="P11" s="56">
        <f t="shared" si="3"/>
        <v>114.96170000000001</v>
      </c>
      <c r="Q11" s="56">
        <f t="shared" si="3"/>
        <v>115.51064</v>
      </c>
      <c r="R11" s="56">
        <f t="shared" si="3"/>
        <v>115.51064</v>
      </c>
      <c r="S11" s="56">
        <f t="shared" si="3"/>
        <v>115.51064</v>
      </c>
      <c r="T11" s="56">
        <f t="shared" si="3"/>
        <v>115.51064</v>
      </c>
      <c r="U11" s="120"/>
    </row>
    <row r="12" spans="1:21" x14ac:dyDescent="0.25">
      <c r="A12" s="129"/>
      <c r="B12" s="128"/>
      <c r="C12" s="70" t="s">
        <v>51</v>
      </c>
      <c r="D12" s="55">
        <f>SUM(E12:O12)</f>
        <v>0</v>
      </c>
      <c r="E12" s="56">
        <f>E17</f>
        <v>0</v>
      </c>
      <c r="F12" s="56">
        <f t="shared" ref="F12:T12" si="4">F17</f>
        <v>0</v>
      </c>
      <c r="G12" s="56">
        <f t="shared" si="4"/>
        <v>0</v>
      </c>
      <c r="H12" s="56">
        <f t="shared" si="4"/>
        <v>0</v>
      </c>
      <c r="I12" s="56">
        <f t="shared" si="4"/>
        <v>0</v>
      </c>
      <c r="J12" s="56">
        <f t="shared" si="4"/>
        <v>0</v>
      </c>
      <c r="K12" s="56">
        <f t="shared" si="4"/>
        <v>0</v>
      </c>
      <c r="L12" s="56">
        <f t="shared" si="4"/>
        <v>0</v>
      </c>
      <c r="M12" s="56">
        <f t="shared" si="4"/>
        <v>0</v>
      </c>
      <c r="N12" s="76">
        <f t="shared" si="4"/>
        <v>0</v>
      </c>
      <c r="O12" s="56">
        <f t="shared" si="4"/>
        <v>0</v>
      </c>
      <c r="P12" s="56">
        <f t="shared" si="4"/>
        <v>0</v>
      </c>
      <c r="Q12" s="56">
        <f t="shared" si="4"/>
        <v>0</v>
      </c>
      <c r="R12" s="56">
        <f t="shared" si="4"/>
        <v>0</v>
      </c>
      <c r="S12" s="56">
        <f t="shared" si="4"/>
        <v>0</v>
      </c>
      <c r="T12" s="56">
        <f t="shared" si="4"/>
        <v>0</v>
      </c>
      <c r="U12" s="120"/>
    </row>
    <row r="13" spans="1:21" x14ac:dyDescent="0.25">
      <c r="A13" s="143" t="s">
        <v>77</v>
      </c>
      <c r="B13" s="128" t="s">
        <v>13</v>
      </c>
      <c r="C13" s="69" t="s">
        <v>11</v>
      </c>
      <c r="D13" s="55">
        <f t="shared" ref="D13:D72" si="5">SUM(E13:O13)</f>
        <v>60906.449360000006</v>
      </c>
      <c r="E13" s="55">
        <f>E14+E15+E16+E17</f>
        <v>6036.8099999999995</v>
      </c>
      <c r="F13" s="55">
        <f t="shared" ref="F13:J13" si="6">F14+F15+F16+F17</f>
        <v>7927.68</v>
      </c>
      <c r="G13" s="55">
        <f t="shared" si="6"/>
        <v>943.31</v>
      </c>
      <c r="H13" s="55">
        <f t="shared" si="6"/>
        <v>2770.2000000000003</v>
      </c>
      <c r="I13" s="55">
        <f t="shared" si="6"/>
        <v>5302.94</v>
      </c>
      <c r="J13" s="55">
        <f t="shared" si="6"/>
        <v>18802.34591</v>
      </c>
      <c r="K13" s="55">
        <f>K14+K15+K16+K17</f>
        <v>8732.6524100000006</v>
      </c>
      <c r="L13" s="55">
        <f t="shared" ref="L13:O13" si="7">L14+L15+L16+L17</f>
        <v>4608.2758800000001</v>
      </c>
      <c r="M13" s="57">
        <f t="shared" si="7"/>
        <v>1837.5541600000001</v>
      </c>
      <c r="N13" s="77">
        <f t="shared" si="7"/>
        <v>3595.319</v>
      </c>
      <c r="O13" s="57">
        <f t="shared" si="7"/>
        <v>349.36200000000002</v>
      </c>
      <c r="P13" s="57">
        <f t="shared" ref="P13:T13" si="8">P14+P15+P16+P17</f>
        <v>349.46170000000001</v>
      </c>
      <c r="Q13" s="57">
        <f t="shared" si="8"/>
        <v>115.51064</v>
      </c>
      <c r="R13" s="57">
        <f t="shared" si="8"/>
        <v>115.51064</v>
      </c>
      <c r="S13" s="57">
        <f t="shared" si="8"/>
        <v>115.51064</v>
      </c>
      <c r="T13" s="57">
        <f t="shared" si="8"/>
        <v>115.51064</v>
      </c>
      <c r="U13" s="120"/>
    </row>
    <row r="14" spans="1:21" x14ac:dyDescent="0.25">
      <c r="A14" s="143"/>
      <c r="B14" s="128"/>
      <c r="C14" s="70" t="s">
        <v>48</v>
      </c>
      <c r="D14" s="55">
        <f t="shared" si="5"/>
        <v>12605.23</v>
      </c>
      <c r="E14" s="56">
        <f t="shared" ref="E14:T14" si="9">E19+E139+E149</f>
        <v>3320.62</v>
      </c>
      <c r="F14" s="56">
        <f t="shared" si="9"/>
        <v>6415.04</v>
      </c>
      <c r="G14" s="56">
        <f t="shared" si="9"/>
        <v>626.25</v>
      </c>
      <c r="H14" s="56">
        <f t="shared" si="9"/>
        <v>2243.3200000000002</v>
      </c>
      <c r="I14" s="56">
        <f t="shared" si="9"/>
        <v>0</v>
      </c>
      <c r="J14" s="56">
        <f t="shared" si="9"/>
        <v>0</v>
      </c>
      <c r="K14" s="56">
        <f t="shared" si="9"/>
        <v>0</v>
      </c>
      <c r="L14" s="56">
        <f t="shared" si="9"/>
        <v>0</v>
      </c>
      <c r="M14" s="58">
        <f t="shared" si="9"/>
        <v>0</v>
      </c>
      <c r="N14" s="78">
        <f t="shared" si="9"/>
        <v>0</v>
      </c>
      <c r="O14" s="58">
        <f t="shared" si="9"/>
        <v>0</v>
      </c>
      <c r="P14" s="58">
        <f t="shared" si="9"/>
        <v>0</v>
      </c>
      <c r="Q14" s="58">
        <f t="shared" si="9"/>
        <v>0</v>
      </c>
      <c r="R14" s="58">
        <f t="shared" si="9"/>
        <v>0</v>
      </c>
      <c r="S14" s="58">
        <f t="shared" si="9"/>
        <v>0</v>
      </c>
      <c r="T14" s="58">
        <f t="shared" si="9"/>
        <v>0</v>
      </c>
      <c r="U14" s="120"/>
    </row>
    <row r="15" spans="1:21" x14ac:dyDescent="0.25">
      <c r="A15" s="143"/>
      <c r="B15" s="128"/>
      <c r="C15" s="70" t="s">
        <v>49</v>
      </c>
      <c r="D15" s="55">
        <f t="shared" si="5"/>
        <v>40267.867489999997</v>
      </c>
      <c r="E15" s="56">
        <f t="shared" ref="E15:T15" si="10">E20+E140+E150</f>
        <v>174.64</v>
      </c>
      <c r="F15" s="56">
        <f t="shared" si="10"/>
        <v>337.64</v>
      </c>
      <c r="G15" s="56">
        <f t="shared" si="10"/>
        <v>187.06</v>
      </c>
      <c r="H15" s="56">
        <f t="shared" si="10"/>
        <v>395.88</v>
      </c>
      <c r="I15" s="56">
        <f t="shared" si="10"/>
        <v>4920</v>
      </c>
      <c r="J15" s="56">
        <f t="shared" si="10"/>
        <v>17826.624619999999</v>
      </c>
      <c r="K15" s="56">
        <f t="shared" si="10"/>
        <v>8296.0197900000003</v>
      </c>
      <c r="L15" s="56">
        <f t="shared" si="10"/>
        <v>4282.8620799999999</v>
      </c>
      <c r="M15" s="58">
        <f t="shared" si="10"/>
        <v>1737.1410000000001</v>
      </c>
      <c r="N15" s="78">
        <f t="shared" si="10"/>
        <v>1875.6</v>
      </c>
      <c r="O15" s="58">
        <f t="shared" si="10"/>
        <v>234.4</v>
      </c>
      <c r="P15" s="58">
        <f t="shared" si="10"/>
        <v>234.5</v>
      </c>
      <c r="Q15" s="58">
        <f t="shared" si="10"/>
        <v>0</v>
      </c>
      <c r="R15" s="58">
        <f t="shared" si="10"/>
        <v>0</v>
      </c>
      <c r="S15" s="58">
        <f t="shared" si="10"/>
        <v>0</v>
      </c>
      <c r="T15" s="58">
        <f t="shared" si="10"/>
        <v>0</v>
      </c>
      <c r="U15" s="120"/>
    </row>
    <row r="16" spans="1:21" x14ac:dyDescent="0.25">
      <c r="A16" s="143"/>
      <c r="B16" s="128"/>
      <c r="C16" s="70" t="s">
        <v>50</v>
      </c>
      <c r="D16" s="55">
        <f t="shared" si="5"/>
        <v>8033.3518700000004</v>
      </c>
      <c r="E16" s="56">
        <f t="shared" ref="E16:T16" si="11">E21+E141+E151</f>
        <v>2541.5500000000002</v>
      </c>
      <c r="F16" s="56">
        <f t="shared" si="11"/>
        <v>1175</v>
      </c>
      <c r="G16" s="56">
        <f t="shared" si="11"/>
        <v>130</v>
      </c>
      <c r="H16" s="56">
        <f t="shared" si="11"/>
        <v>131</v>
      </c>
      <c r="I16" s="56">
        <f t="shared" si="11"/>
        <v>382.94</v>
      </c>
      <c r="J16" s="56">
        <f t="shared" si="11"/>
        <v>975.72128999999995</v>
      </c>
      <c r="K16" s="56">
        <f t="shared" si="11"/>
        <v>436.63262000000003</v>
      </c>
      <c r="L16" s="56">
        <f t="shared" si="11"/>
        <v>325.41379999999998</v>
      </c>
      <c r="M16" s="58">
        <f t="shared" si="11"/>
        <v>100.41315999999999</v>
      </c>
      <c r="N16" s="78">
        <f t="shared" si="11"/>
        <v>1719.7190000000001</v>
      </c>
      <c r="O16" s="58">
        <f t="shared" si="11"/>
        <v>114.962</v>
      </c>
      <c r="P16" s="58">
        <f t="shared" si="11"/>
        <v>114.96170000000001</v>
      </c>
      <c r="Q16" s="58">
        <f t="shared" si="11"/>
        <v>115.51064</v>
      </c>
      <c r="R16" s="58">
        <f t="shared" si="11"/>
        <v>115.51064</v>
      </c>
      <c r="S16" s="58">
        <f t="shared" si="11"/>
        <v>115.51064</v>
      </c>
      <c r="T16" s="58">
        <f t="shared" si="11"/>
        <v>115.51064</v>
      </c>
      <c r="U16" s="120"/>
    </row>
    <row r="17" spans="1:21" x14ac:dyDescent="0.25">
      <c r="A17" s="143"/>
      <c r="B17" s="128"/>
      <c r="C17" s="70" t="s">
        <v>51</v>
      </c>
      <c r="D17" s="55">
        <f t="shared" si="5"/>
        <v>0</v>
      </c>
      <c r="E17" s="56">
        <f t="shared" ref="E17:T17" si="12">E22+E142+E152</f>
        <v>0</v>
      </c>
      <c r="F17" s="56">
        <f t="shared" si="12"/>
        <v>0</v>
      </c>
      <c r="G17" s="56">
        <f t="shared" si="12"/>
        <v>0</v>
      </c>
      <c r="H17" s="56">
        <f t="shared" si="12"/>
        <v>0</v>
      </c>
      <c r="I17" s="56">
        <f t="shared" si="12"/>
        <v>0</v>
      </c>
      <c r="J17" s="56">
        <f t="shared" si="12"/>
        <v>0</v>
      </c>
      <c r="K17" s="56">
        <f t="shared" si="12"/>
        <v>0</v>
      </c>
      <c r="L17" s="56">
        <f t="shared" si="12"/>
        <v>0</v>
      </c>
      <c r="M17" s="58">
        <f t="shared" si="12"/>
        <v>0</v>
      </c>
      <c r="N17" s="78">
        <f t="shared" si="12"/>
        <v>0</v>
      </c>
      <c r="O17" s="58">
        <f t="shared" si="12"/>
        <v>0</v>
      </c>
      <c r="P17" s="58">
        <f t="shared" si="12"/>
        <v>0</v>
      </c>
      <c r="Q17" s="58">
        <f t="shared" si="12"/>
        <v>0</v>
      </c>
      <c r="R17" s="58">
        <f t="shared" si="12"/>
        <v>0</v>
      </c>
      <c r="S17" s="58">
        <f t="shared" si="12"/>
        <v>0</v>
      </c>
      <c r="T17" s="58">
        <f t="shared" si="12"/>
        <v>0</v>
      </c>
      <c r="U17" s="120"/>
    </row>
    <row r="18" spans="1:21" x14ac:dyDescent="0.25">
      <c r="A18" s="144" t="s">
        <v>54</v>
      </c>
      <c r="B18" s="128" t="s">
        <v>19</v>
      </c>
      <c r="C18" s="69" t="s">
        <v>11</v>
      </c>
      <c r="D18" s="55">
        <f>SUM(E18:O18)</f>
        <v>53547.598700000002</v>
      </c>
      <c r="E18" s="55">
        <f>E19+E20+E21+E22</f>
        <v>5906.8099999999995</v>
      </c>
      <c r="F18" s="55">
        <f t="shared" ref="F18" si="13">F19+F20+F21+F22</f>
        <v>7852.68</v>
      </c>
      <c r="G18" s="55">
        <f t="shared" ref="G18" si="14">G19+G20+G21+G22</f>
        <v>893.31</v>
      </c>
      <c r="H18" s="55">
        <f t="shared" ref="H18" si="15">H19+H20+H21+H22</f>
        <v>2765.2000000000003</v>
      </c>
      <c r="I18" s="55">
        <f t="shared" ref="I18" si="16">I19+I20+I21+I22</f>
        <v>5178.9399999999996</v>
      </c>
      <c r="J18" s="55">
        <f>J19+J20+J21+J22</f>
        <v>12136.47993</v>
      </c>
      <c r="K18" s="55">
        <f>K19+K20+K21+K22</f>
        <v>8732.6524100000006</v>
      </c>
      <c r="L18" s="55">
        <f t="shared" ref="L18:T18" si="17">L19+L20+L21+L22</f>
        <v>4508.2758800000001</v>
      </c>
      <c r="M18" s="57">
        <f>M19+M20+M21+M22</f>
        <v>1828.5694800000001</v>
      </c>
      <c r="N18" s="77">
        <f t="shared" si="17"/>
        <v>3495.319</v>
      </c>
      <c r="O18" s="57">
        <f t="shared" si="17"/>
        <v>249.36199999999999</v>
      </c>
      <c r="P18" s="57">
        <f t="shared" si="17"/>
        <v>249.46170000000001</v>
      </c>
      <c r="Q18" s="57">
        <f t="shared" si="17"/>
        <v>15.51064</v>
      </c>
      <c r="R18" s="57">
        <f t="shared" si="17"/>
        <v>15.51064</v>
      </c>
      <c r="S18" s="57">
        <f t="shared" si="17"/>
        <v>15.51064</v>
      </c>
      <c r="T18" s="57">
        <f t="shared" si="17"/>
        <v>15.51064</v>
      </c>
      <c r="U18" s="120"/>
    </row>
    <row r="19" spans="1:21" x14ac:dyDescent="0.25">
      <c r="A19" s="145"/>
      <c r="B19" s="128"/>
      <c r="C19" s="70" t="s">
        <v>48</v>
      </c>
      <c r="D19" s="55">
        <f>SUM(E19:O19)</f>
        <v>12605.23</v>
      </c>
      <c r="E19" s="56">
        <f>E24+E29+E34+E39+E49+E124+E129</f>
        <v>3320.62</v>
      </c>
      <c r="F19" s="56">
        <f t="shared" ref="F19:O19" si="18">F24+F29+F34+F39+F49+F124+F129</f>
        <v>6415.04</v>
      </c>
      <c r="G19" s="56">
        <f t="shared" si="18"/>
        <v>626.25</v>
      </c>
      <c r="H19" s="56">
        <f t="shared" si="18"/>
        <v>2243.3200000000002</v>
      </c>
      <c r="I19" s="56">
        <f t="shared" si="18"/>
        <v>0</v>
      </c>
      <c r="J19" s="56">
        <f t="shared" si="18"/>
        <v>0</v>
      </c>
      <c r="K19" s="56">
        <f t="shared" si="18"/>
        <v>0</v>
      </c>
      <c r="L19" s="56">
        <f t="shared" si="18"/>
        <v>0</v>
      </c>
      <c r="M19" s="56">
        <f t="shared" si="18"/>
        <v>0</v>
      </c>
      <c r="N19" s="76">
        <f t="shared" si="18"/>
        <v>0</v>
      </c>
      <c r="O19" s="56">
        <f t="shared" si="18"/>
        <v>0</v>
      </c>
      <c r="P19" s="56">
        <f t="shared" ref="P19:T19" si="19">P24+P29+P34+P39+P49+P124+P129</f>
        <v>0</v>
      </c>
      <c r="Q19" s="56">
        <f t="shared" si="19"/>
        <v>0</v>
      </c>
      <c r="R19" s="56">
        <f t="shared" si="19"/>
        <v>0</v>
      </c>
      <c r="S19" s="56">
        <f t="shared" si="19"/>
        <v>0</v>
      </c>
      <c r="T19" s="56">
        <f t="shared" si="19"/>
        <v>0</v>
      </c>
      <c r="U19" s="120"/>
    </row>
    <row r="20" spans="1:21" x14ac:dyDescent="0.25">
      <c r="A20" s="145"/>
      <c r="B20" s="128"/>
      <c r="C20" s="70" t="s">
        <v>49</v>
      </c>
      <c r="D20" s="55">
        <f>SUM(E20:O20)</f>
        <v>33970.898800000003</v>
      </c>
      <c r="E20" s="56">
        <f>E25+E30+E35+E40+E50+E125+E130</f>
        <v>174.64</v>
      </c>
      <c r="F20" s="56">
        <f t="shared" ref="F20:T20" si="20">F25+F30+F35+F40+F50+F125+F130</f>
        <v>337.64</v>
      </c>
      <c r="G20" s="56">
        <f t="shared" si="20"/>
        <v>187.06</v>
      </c>
      <c r="H20" s="56">
        <f t="shared" si="20"/>
        <v>395.88</v>
      </c>
      <c r="I20" s="56">
        <f t="shared" si="20"/>
        <v>4920</v>
      </c>
      <c r="J20" s="56">
        <f t="shared" si="20"/>
        <v>11529.655929999999</v>
      </c>
      <c r="K20" s="56">
        <f t="shared" si="20"/>
        <v>8296.0197900000003</v>
      </c>
      <c r="L20" s="56">
        <f t="shared" si="20"/>
        <v>4282.8620799999999</v>
      </c>
      <c r="M20" s="56">
        <f t="shared" si="20"/>
        <v>1737.1410000000001</v>
      </c>
      <c r="N20" s="76">
        <f t="shared" si="20"/>
        <v>1875.6</v>
      </c>
      <c r="O20" s="56">
        <f t="shared" si="20"/>
        <v>234.4</v>
      </c>
      <c r="P20" s="56">
        <f t="shared" si="20"/>
        <v>234.5</v>
      </c>
      <c r="Q20" s="56">
        <f t="shared" si="20"/>
        <v>0</v>
      </c>
      <c r="R20" s="56">
        <f t="shared" si="20"/>
        <v>0</v>
      </c>
      <c r="S20" s="56">
        <f t="shared" si="20"/>
        <v>0</v>
      </c>
      <c r="T20" s="56">
        <f t="shared" si="20"/>
        <v>0</v>
      </c>
      <c r="U20" s="120"/>
    </row>
    <row r="21" spans="1:21" x14ac:dyDescent="0.25">
      <c r="A21" s="145"/>
      <c r="B21" s="128"/>
      <c r="C21" s="70" t="s">
        <v>50</v>
      </c>
      <c r="D21" s="55">
        <f t="shared" si="5"/>
        <v>6971.469900000001</v>
      </c>
      <c r="E21" s="56">
        <f>E26+E31+E36+E41+E51+E126+E131+E136</f>
        <v>2411.5500000000002</v>
      </c>
      <c r="F21" s="56">
        <f t="shared" ref="F21:T21" si="21">F26+F31+F36+F41+F51+F126+F131+F136</f>
        <v>1100</v>
      </c>
      <c r="G21" s="56">
        <f t="shared" si="21"/>
        <v>80</v>
      </c>
      <c r="H21" s="56">
        <f t="shared" si="21"/>
        <v>126</v>
      </c>
      <c r="I21" s="56">
        <f t="shared" si="21"/>
        <v>258.94</v>
      </c>
      <c r="J21" s="56">
        <f t="shared" si="21"/>
        <v>606.82399999999996</v>
      </c>
      <c r="K21" s="56">
        <f t="shared" si="21"/>
        <v>436.63262000000003</v>
      </c>
      <c r="L21" s="56">
        <f t="shared" si="21"/>
        <v>225.41379999999998</v>
      </c>
      <c r="M21" s="56">
        <f t="shared" si="21"/>
        <v>91.428479999999993</v>
      </c>
      <c r="N21" s="76">
        <f t="shared" si="21"/>
        <v>1619.7190000000001</v>
      </c>
      <c r="O21" s="56">
        <f t="shared" si="21"/>
        <v>14.962</v>
      </c>
      <c r="P21" s="56">
        <f t="shared" si="21"/>
        <v>14.9617</v>
      </c>
      <c r="Q21" s="56">
        <f t="shared" si="21"/>
        <v>15.51064</v>
      </c>
      <c r="R21" s="56">
        <f t="shared" si="21"/>
        <v>15.51064</v>
      </c>
      <c r="S21" s="56">
        <f t="shared" si="21"/>
        <v>15.51064</v>
      </c>
      <c r="T21" s="56">
        <f t="shared" si="21"/>
        <v>15.51064</v>
      </c>
      <c r="U21" s="120"/>
    </row>
    <row r="22" spans="1:21" x14ac:dyDescent="0.25">
      <c r="A22" s="146"/>
      <c r="B22" s="128"/>
      <c r="C22" s="70" t="s">
        <v>51</v>
      </c>
      <c r="D22" s="55">
        <f t="shared" si="5"/>
        <v>0</v>
      </c>
      <c r="E22" s="56">
        <f>E27+E32+E37+E42+F52</f>
        <v>0</v>
      </c>
      <c r="F22" s="56">
        <v>0</v>
      </c>
      <c r="G22" s="56">
        <v>0</v>
      </c>
      <c r="H22" s="56">
        <v>0</v>
      </c>
      <c r="I22" s="56">
        <v>0</v>
      </c>
      <c r="J22" s="56">
        <v>0</v>
      </c>
      <c r="K22" s="56">
        <f t="shared" ref="K22:M22" si="22">K27+K32+K37+K42+K52</f>
        <v>0</v>
      </c>
      <c r="L22" s="56">
        <f t="shared" si="22"/>
        <v>0</v>
      </c>
      <c r="M22" s="58">
        <f t="shared" si="22"/>
        <v>0</v>
      </c>
      <c r="N22" s="78">
        <v>0</v>
      </c>
      <c r="O22" s="58">
        <v>0</v>
      </c>
      <c r="P22" s="58">
        <v>0</v>
      </c>
      <c r="Q22" s="58">
        <v>0</v>
      </c>
      <c r="R22" s="58">
        <v>0</v>
      </c>
      <c r="S22" s="58">
        <v>0</v>
      </c>
      <c r="T22" s="58">
        <v>0</v>
      </c>
      <c r="U22" s="120"/>
    </row>
    <row r="23" spans="1:21" x14ac:dyDescent="0.25">
      <c r="A23" s="125" t="s">
        <v>55</v>
      </c>
      <c r="B23" s="126" t="s">
        <v>1</v>
      </c>
      <c r="C23" s="69" t="s">
        <v>11</v>
      </c>
      <c r="D23" s="55">
        <f t="shared" si="5"/>
        <v>9830.66</v>
      </c>
      <c r="E23" s="55">
        <f>E24+E25+E26+E27</f>
        <v>4170.38</v>
      </c>
      <c r="F23" s="55">
        <f t="shared" ref="F23" si="23">F24+F25+F26+F27</f>
        <v>5660.2800000000007</v>
      </c>
      <c r="G23" s="55">
        <f t="shared" ref="G23" si="24">G24+G25+G26+G27</f>
        <v>0</v>
      </c>
      <c r="H23" s="55">
        <f t="shared" ref="H23" si="25">H24+H25+H26+H27</f>
        <v>0</v>
      </c>
      <c r="I23" s="55">
        <f t="shared" ref="I23" si="26">I24+I25+I26+I27</f>
        <v>0</v>
      </c>
      <c r="J23" s="55">
        <f t="shared" ref="J23" si="27">J24+J25+J26+J27</f>
        <v>0</v>
      </c>
      <c r="K23" s="55">
        <f t="shared" ref="K23" si="28">K24+K25+K26+K27</f>
        <v>0</v>
      </c>
      <c r="L23" s="55">
        <f t="shared" ref="L23" si="29">L24+L25+L26+L27</f>
        <v>0</v>
      </c>
      <c r="M23" s="57">
        <f t="shared" ref="M23" si="30">M24+M25+M26+M27</f>
        <v>0</v>
      </c>
      <c r="N23" s="77">
        <f t="shared" ref="N23" si="31">N24+N25+N26+N27</f>
        <v>0</v>
      </c>
      <c r="O23" s="57">
        <f t="shared" ref="O23:T23" si="32">O24+O25+O26+O27</f>
        <v>0</v>
      </c>
      <c r="P23" s="57">
        <f t="shared" si="32"/>
        <v>0</v>
      </c>
      <c r="Q23" s="57">
        <f t="shared" si="32"/>
        <v>0</v>
      </c>
      <c r="R23" s="57">
        <f t="shared" si="32"/>
        <v>0</v>
      </c>
      <c r="S23" s="57">
        <f t="shared" si="32"/>
        <v>0</v>
      </c>
      <c r="T23" s="57">
        <f t="shared" si="32"/>
        <v>0</v>
      </c>
      <c r="U23" s="120"/>
    </row>
    <row r="24" spans="1:21" x14ac:dyDescent="0.25">
      <c r="A24" s="125"/>
      <c r="B24" s="126"/>
      <c r="C24" s="70" t="s">
        <v>48</v>
      </c>
      <c r="D24" s="55">
        <f t="shared" si="5"/>
        <v>6937</v>
      </c>
      <c r="E24" s="56">
        <v>2270.38</v>
      </c>
      <c r="F24" s="56">
        <v>4666.62</v>
      </c>
      <c r="G24" s="56">
        <v>0</v>
      </c>
      <c r="H24" s="56">
        <v>0</v>
      </c>
      <c r="I24" s="56">
        <v>0</v>
      </c>
      <c r="J24" s="56">
        <v>0</v>
      </c>
      <c r="K24" s="56">
        <v>0</v>
      </c>
      <c r="L24" s="56">
        <v>0</v>
      </c>
      <c r="M24" s="58">
        <v>0</v>
      </c>
      <c r="N24" s="78">
        <v>0</v>
      </c>
      <c r="O24" s="58">
        <v>0</v>
      </c>
      <c r="P24" s="58">
        <v>0</v>
      </c>
      <c r="Q24" s="58">
        <v>0</v>
      </c>
      <c r="R24" s="58">
        <v>0</v>
      </c>
      <c r="S24" s="58">
        <v>0</v>
      </c>
      <c r="T24" s="58">
        <v>0</v>
      </c>
      <c r="U24" s="120"/>
    </row>
    <row r="25" spans="1:21" x14ac:dyDescent="0.25">
      <c r="A25" s="125"/>
      <c r="B25" s="126"/>
      <c r="C25" s="70" t="s">
        <v>49</v>
      </c>
      <c r="D25" s="55">
        <f t="shared" si="5"/>
        <v>333.43</v>
      </c>
      <c r="E25" s="56">
        <v>100</v>
      </c>
      <c r="F25" s="56">
        <v>233.43</v>
      </c>
      <c r="G25" s="56">
        <v>0</v>
      </c>
      <c r="H25" s="56">
        <v>0</v>
      </c>
      <c r="I25" s="56">
        <v>0</v>
      </c>
      <c r="J25" s="56">
        <v>0</v>
      </c>
      <c r="K25" s="56">
        <v>0</v>
      </c>
      <c r="L25" s="56">
        <v>0</v>
      </c>
      <c r="M25" s="58">
        <v>0</v>
      </c>
      <c r="N25" s="78">
        <v>0</v>
      </c>
      <c r="O25" s="58">
        <v>0</v>
      </c>
      <c r="P25" s="58">
        <v>0</v>
      </c>
      <c r="Q25" s="58">
        <v>0</v>
      </c>
      <c r="R25" s="58">
        <v>0</v>
      </c>
      <c r="S25" s="58">
        <v>0</v>
      </c>
      <c r="T25" s="58">
        <v>0</v>
      </c>
      <c r="U25" s="120"/>
    </row>
    <row r="26" spans="1:21" x14ac:dyDescent="0.25">
      <c r="A26" s="125"/>
      <c r="B26" s="126"/>
      <c r="C26" s="70" t="s">
        <v>50</v>
      </c>
      <c r="D26" s="55">
        <f t="shared" si="5"/>
        <v>2560.23</v>
      </c>
      <c r="E26" s="56">
        <v>1800</v>
      </c>
      <c r="F26" s="56">
        <v>760.23</v>
      </c>
      <c r="G26" s="56">
        <v>0</v>
      </c>
      <c r="H26" s="56">
        <v>0</v>
      </c>
      <c r="I26" s="56">
        <v>0</v>
      </c>
      <c r="J26" s="56">
        <v>0</v>
      </c>
      <c r="K26" s="56">
        <v>0</v>
      </c>
      <c r="L26" s="56">
        <v>0</v>
      </c>
      <c r="M26" s="58">
        <v>0</v>
      </c>
      <c r="N26" s="78">
        <v>0</v>
      </c>
      <c r="O26" s="58">
        <v>0</v>
      </c>
      <c r="P26" s="58">
        <v>0</v>
      </c>
      <c r="Q26" s="58">
        <v>0</v>
      </c>
      <c r="R26" s="58">
        <v>0</v>
      </c>
      <c r="S26" s="58">
        <v>0</v>
      </c>
      <c r="T26" s="58">
        <v>0</v>
      </c>
      <c r="U26" s="120"/>
    </row>
    <row r="27" spans="1:21" x14ac:dyDescent="0.25">
      <c r="A27" s="125"/>
      <c r="B27" s="126"/>
      <c r="C27" s="70" t="s">
        <v>51</v>
      </c>
      <c r="D27" s="55">
        <f t="shared" si="5"/>
        <v>0</v>
      </c>
      <c r="E27" s="56">
        <v>0</v>
      </c>
      <c r="F27" s="56">
        <v>0</v>
      </c>
      <c r="G27" s="56">
        <v>0</v>
      </c>
      <c r="H27" s="56">
        <v>0</v>
      </c>
      <c r="I27" s="56">
        <v>0</v>
      </c>
      <c r="J27" s="56">
        <v>0</v>
      </c>
      <c r="K27" s="56">
        <v>0</v>
      </c>
      <c r="L27" s="56">
        <v>0</v>
      </c>
      <c r="M27" s="58">
        <v>0</v>
      </c>
      <c r="N27" s="78">
        <v>0</v>
      </c>
      <c r="O27" s="58">
        <v>0</v>
      </c>
      <c r="P27" s="58">
        <v>0</v>
      </c>
      <c r="Q27" s="58">
        <v>0</v>
      </c>
      <c r="R27" s="58">
        <v>0</v>
      </c>
      <c r="S27" s="58">
        <v>0</v>
      </c>
      <c r="T27" s="58">
        <v>0</v>
      </c>
      <c r="U27" s="120"/>
    </row>
    <row r="28" spans="1:21" x14ac:dyDescent="0.25">
      <c r="A28" s="125" t="s">
        <v>56</v>
      </c>
      <c r="B28" s="126" t="s">
        <v>52</v>
      </c>
      <c r="C28" s="69" t="s">
        <v>11</v>
      </c>
      <c r="D28" s="55">
        <f t="shared" si="5"/>
        <v>3717.28</v>
      </c>
      <c r="E28" s="55">
        <f>E29+E30+E31+E32</f>
        <v>1524.88</v>
      </c>
      <c r="F28" s="55">
        <f t="shared" ref="F28:O28" si="33">F29+F30+F31+F32</f>
        <v>2192.4</v>
      </c>
      <c r="G28" s="55">
        <f t="shared" si="33"/>
        <v>0</v>
      </c>
      <c r="H28" s="55">
        <f t="shared" si="33"/>
        <v>0</v>
      </c>
      <c r="I28" s="55">
        <f t="shared" si="33"/>
        <v>0</v>
      </c>
      <c r="J28" s="55">
        <f t="shared" si="33"/>
        <v>0</v>
      </c>
      <c r="K28" s="55">
        <f t="shared" si="33"/>
        <v>0</v>
      </c>
      <c r="L28" s="55">
        <f t="shared" si="33"/>
        <v>0</v>
      </c>
      <c r="M28" s="57">
        <f t="shared" si="33"/>
        <v>0</v>
      </c>
      <c r="N28" s="77">
        <f t="shared" si="33"/>
        <v>0</v>
      </c>
      <c r="O28" s="57">
        <f t="shared" si="33"/>
        <v>0</v>
      </c>
      <c r="P28" s="57">
        <f t="shared" ref="P28:T28" si="34">P29+P30+P31+P32</f>
        <v>0</v>
      </c>
      <c r="Q28" s="57">
        <f t="shared" si="34"/>
        <v>0</v>
      </c>
      <c r="R28" s="57">
        <f t="shared" si="34"/>
        <v>0</v>
      </c>
      <c r="S28" s="57">
        <f t="shared" si="34"/>
        <v>0</v>
      </c>
      <c r="T28" s="57">
        <f t="shared" si="34"/>
        <v>0</v>
      </c>
      <c r="U28" s="120"/>
    </row>
    <row r="29" spans="1:21" x14ac:dyDescent="0.25">
      <c r="A29" s="125"/>
      <c r="B29" s="126"/>
      <c r="C29" s="70" t="s">
        <v>48</v>
      </c>
      <c r="D29" s="55">
        <f t="shared" si="5"/>
        <v>2798.66</v>
      </c>
      <c r="E29" s="56">
        <v>1050.24</v>
      </c>
      <c r="F29" s="56">
        <v>1748.42</v>
      </c>
      <c r="G29" s="56">
        <v>0</v>
      </c>
      <c r="H29" s="56">
        <v>0</v>
      </c>
      <c r="I29" s="56">
        <v>0</v>
      </c>
      <c r="J29" s="56">
        <v>0</v>
      </c>
      <c r="K29" s="56">
        <v>0</v>
      </c>
      <c r="L29" s="56">
        <v>0</v>
      </c>
      <c r="M29" s="58">
        <v>0</v>
      </c>
      <c r="N29" s="78">
        <v>0</v>
      </c>
      <c r="O29" s="58">
        <v>0</v>
      </c>
      <c r="P29" s="58">
        <v>0</v>
      </c>
      <c r="Q29" s="58">
        <v>0</v>
      </c>
      <c r="R29" s="58">
        <v>0</v>
      </c>
      <c r="S29" s="58">
        <v>0</v>
      </c>
      <c r="T29" s="58">
        <v>0</v>
      </c>
      <c r="U29" s="120"/>
    </row>
    <row r="30" spans="1:21" x14ac:dyDescent="0.25">
      <c r="A30" s="125"/>
      <c r="B30" s="126"/>
      <c r="C30" s="70" t="s">
        <v>49</v>
      </c>
      <c r="D30" s="55">
        <f t="shared" si="5"/>
        <v>178.85</v>
      </c>
      <c r="E30" s="56">
        <v>74.64</v>
      </c>
      <c r="F30" s="56">
        <v>104.21</v>
      </c>
      <c r="G30" s="56">
        <v>0</v>
      </c>
      <c r="H30" s="56">
        <v>0</v>
      </c>
      <c r="I30" s="56">
        <v>0</v>
      </c>
      <c r="J30" s="56">
        <v>0</v>
      </c>
      <c r="K30" s="56">
        <v>0</v>
      </c>
      <c r="L30" s="56">
        <v>0</v>
      </c>
      <c r="M30" s="58">
        <v>0</v>
      </c>
      <c r="N30" s="78">
        <v>0</v>
      </c>
      <c r="O30" s="58">
        <v>0</v>
      </c>
      <c r="P30" s="58">
        <v>0</v>
      </c>
      <c r="Q30" s="58">
        <v>0</v>
      </c>
      <c r="R30" s="58">
        <v>0</v>
      </c>
      <c r="S30" s="58">
        <v>0</v>
      </c>
      <c r="T30" s="58">
        <v>0</v>
      </c>
      <c r="U30" s="120"/>
    </row>
    <row r="31" spans="1:21" x14ac:dyDescent="0.25">
      <c r="A31" s="125"/>
      <c r="B31" s="126"/>
      <c r="C31" s="70" t="s">
        <v>50</v>
      </c>
      <c r="D31" s="55">
        <f t="shared" si="5"/>
        <v>739.77</v>
      </c>
      <c r="E31" s="56">
        <v>400</v>
      </c>
      <c r="F31" s="56">
        <v>339.77</v>
      </c>
      <c r="G31" s="56">
        <v>0</v>
      </c>
      <c r="H31" s="56">
        <v>0</v>
      </c>
      <c r="I31" s="56">
        <v>0</v>
      </c>
      <c r="J31" s="56">
        <v>0</v>
      </c>
      <c r="K31" s="56">
        <v>0</v>
      </c>
      <c r="L31" s="56">
        <v>0</v>
      </c>
      <c r="M31" s="58">
        <v>0</v>
      </c>
      <c r="N31" s="78">
        <v>0</v>
      </c>
      <c r="O31" s="58">
        <v>0</v>
      </c>
      <c r="P31" s="58">
        <v>0</v>
      </c>
      <c r="Q31" s="58">
        <v>0</v>
      </c>
      <c r="R31" s="58">
        <v>0</v>
      </c>
      <c r="S31" s="58">
        <v>0</v>
      </c>
      <c r="T31" s="58">
        <v>0</v>
      </c>
      <c r="U31" s="120"/>
    </row>
    <row r="32" spans="1:21" x14ac:dyDescent="0.25">
      <c r="A32" s="125"/>
      <c r="B32" s="126"/>
      <c r="C32" s="70" t="s">
        <v>51</v>
      </c>
      <c r="D32" s="55">
        <f t="shared" si="5"/>
        <v>0</v>
      </c>
      <c r="E32" s="56">
        <v>0</v>
      </c>
      <c r="F32" s="56">
        <v>0</v>
      </c>
      <c r="G32" s="56">
        <v>0</v>
      </c>
      <c r="H32" s="56">
        <v>0</v>
      </c>
      <c r="I32" s="56">
        <v>0</v>
      </c>
      <c r="J32" s="56">
        <v>0</v>
      </c>
      <c r="K32" s="56">
        <v>0</v>
      </c>
      <c r="L32" s="56">
        <v>0</v>
      </c>
      <c r="M32" s="58">
        <v>0</v>
      </c>
      <c r="N32" s="78">
        <v>0</v>
      </c>
      <c r="O32" s="58">
        <v>0</v>
      </c>
      <c r="P32" s="58">
        <v>0</v>
      </c>
      <c r="Q32" s="58">
        <v>0</v>
      </c>
      <c r="R32" s="58">
        <v>0</v>
      </c>
      <c r="S32" s="58">
        <v>0</v>
      </c>
      <c r="T32" s="58">
        <v>0</v>
      </c>
      <c r="U32" s="120"/>
    </row>
    <row r="33" spans="1:21" x14ac:dyDescent="0.25">
      <c r="A33" s="125" t="s">
        <v>57</v>
      </c>
      <c r="B33" s="126" t="s">
        <v>53</v>
      </c>
      <c r="C33" s="69" t="s">
        <v>11</v>
      </c>
      <c r="D33" s="55">
        <f t="shared" si="5"/>
        <v>237.55</v>
      </c>
      <c r="E33" s="55">
        <f>E34+E35+E36+E37</f>
        <v>211.55</v>
      </c>
      <c r="F33" s="55">
        <f t="shared" ref="F33:O33" si="35">F34+F35+F36+F37</f>
        <v>0</v>
      </c>
      <c r="G33" s="55">
        <f t="shared" si="35"/>
        <v>0</v>
      </c>
      <c r="H33" s="55">
        <f t="shared" si="35"/>
        <v>26</v>
      </c>
      <c r="I33" s="55">
        <f t="shared" si="35"/>
        <v>0</v>
      </c>
      <c r="J33" s="55">
        <f t="shared" si="35"/>
        <v>0</v>
      </c>
      <c r="K33" s="55">
        <f t="shared" si="35"/>
        <v>0</v>
      </c>
      <c r="L33" s="55">
        <f t="shared" si="35"/>
        <v>0</v>
      </c>
      <c r="M33" s="57">
        <f t="shared" si="35"/>
        <v>0</v>
      </c>
      <c r="N33" s="77">
        <f t="shared" si="35"/>
        <v>0</v>
      </c>
      <c r="O33" s="57">
        <f t="shared" si="35"/>
        <v>0</v>
      </c>
      <c r="P33" s="57">
        <f t="shared" ref="P33:T33" si="36">P34+P35+P36+P37</f>
        <v>0</v>
      </c>
      <c r="Q33" s="57">
        <f t="shared" si="36"/>
        <v>0</v>
      </c>
      <c r="R33" s="57">
        <f t="shared" si="36"/>
        <v>0</v>
      </c>
      <c r="S33" s="57">
        <f t="shared" si="36"/>
        <v>0</v>
      </c>
      <c r="T33" s="57">
        <f t="shared" si="36"/>
        <v>0</v>
      </c>
      <c r="U33" s="120"/>
    </row>
    <row r="34" spans="1:21" x14ac:dyDescent="0.25">
      <c r="A34" s="125"/>
      <c r="B34" s="126"/>
      <c r="C34" s="70" t="s">
        <v>48</v>
      </c>
      <c r="D34" s="55">
        <f t="shared" si="5"/>
        <v>0</v>
      </c>
      <c r="E34" s="56">
        <v>0</v>
      </c>
      <c r="F34" s="56">
        <v>0</v>
      </c>
      <c r="G34" s="56">
        <v>0</v>
      </c>
      <c r="H34" s="56">
        <v>0</v>
      </c>
      <c r="I34" s="56">
        <v>0</v>
      </c>
      <c r="J34" s="56">
        <v>0</v>
      </c>
      <c r="K34" s="56">
        <v>0</v>
      </c>
      <c r="L34" s="56">
        <v>0</v>
      </c>
      <c r="M34" s="58">
        <v>0</v>
      </c>
      <c r="N34" s="78">
        <v>0</v>
      </c>
      <c r="O34" s="58">
        <v>0</v>
      </c>
      <c r="P34" s="58">
        <v>0</v>
      </c>
      <c r="Q34" s="58">
        <v>0</v>
      </c>
      <c r="R34" s="58">
        <v>0</v>
      </c>
      <c r="S34" s="58">
        <v>0</v>
      </c>
      <c r="T34" s="58">
        <v>0</v>
      </c>
      <c r="U34" s="120"/>
    </row>
    <row r="35" spans="1:21" x14ac:dyDescent="0.25">
      <c r="A35" s="125"/>
      <c r="B35" s="126"/>
      <c r="C35" s="70" t="s">
        <v>49</v>
      </c>
      <c r="D35" s="55">
        <f t="shared" si="5"/>
        <v>0</v>
      </c>
      <c r="E35" s="56">
        <v>0</v>
      </c>
      <c r="F35" s="56">
        <v>0</v>
      </c>
      <c r="G35" s="56">
        <v>0</v>
      </c>
      <c r="H35" s="56">
        <v>0</v>
      </c>
      <c r="I35" s="56">
        <v>0</v>
      </c>
      <c r="J35" s="56">
        <v>0</v>
      </c>
      <c r="K35" s="56">
        <v>0</v>
      </c>
      <c r="L35" s="56">
        <v>0</v>
      </c>
      <c r="M35" s="58">
        <v>0</v>
      </c>
      <c r="N35" s="78">
        <v>0</v>
      </c>
      <c r="O35" s="58">
        <v>0</v>
      </c>
      <c r="P35" s="58">
        <v>0</v>
      </c>
      <c r="Q35" s="58">
        <v>0</v>
      </c>
      <c r="R35" s="58">
        <v>0</v>
      </c>
      <c r="S35" s="58">
        <v>0</v>
      </c>
      <c r="T35" s="58">
        <v>0</v>
      </c>
      <c r="U35" s="120"/>
    </row>
    <row r="36" spans="1:21" x14ac:dyDescent="0.25">
      <c r="A36" s="125"/>
      <c r="B36" s="126"/>
      <c r="C36" s="70" t="s">
        <v>50</v>
      </c>
      <c r="D36" s="55">
        <f t="shared" si="5"/>
        <v>237.55</v>
      </c>
      <c r="E36" s="56">
        <v>211.55</v>
      </c>
      <c r="F36" s="56">
        <v>0</v>
      </c>
      <c r="G36" s="56">
        <v>0</v>
      </c>
      <c r="H36" s="56">
        <v>26</v>
      </c>
      <c r="I36" s="56">
        <v>0</v>
      </c>
      <c r="J36" s="56">
        <v>0</v>
      </c>
      <c r="K36" s="56">
        <v>0</v>
      </c>
      <c r="L36" s="56">
        <v>0</v>
      </c>
      <c r="M36" s="58">
        <v>0</v>
      </c>
      <c r="N36" s="78">
        <v>0</v>
      </c>
      <c r="O36" s="58">
        <v>0</v>
      </c>
      <c r="P36" s="58">
        <v>0</v>
      </c>
      <c r="Q36" s="58">
        <v>0</v>
      </c>
      <c r="R36" s="58">
        <v>0</v>
      </c>
      <c r="S36" s="58">
        <v>0</v>
      </c>
      <c r="T36" s="58">
        <v>0</v>
      </c>
      <c r="U36" s="120"/>
    </row>
    <row r="37" spans="1:21" x14ac:dyDescent="0.25">
      <c r="A37" s="125"/>
      <c r="B37" s="126"/>
      <c r="C37" s="70" t="s">
        <v>51</v>
      </c>
      <c r="D37" s="55">
        <f t="shared" si="5"/>
        <v>0</v>
      </c>
      <c r="E37" s="56">
        <v>0</v>
      </c>
      <c r="F37" s="56">
        <v>0</v>
      </c>
      <c r="G37" s="56">
        <v>0</v>
      </c>
      <c r="H37" s="56">
        <v>0</v>
      </c>
      <c r="I37" s="56">
        <v>0</v>
      </c>
      <c r="J37" s="56">
        <v>0</v>
      </c>
      <c r="K37" s="56">
        <v>0</v>
      </c>
      <c r="L37" s="56">
        <v>0</v>
      </c>
      <c r="M37" s="58">
        <v>0</v>
      </c>
      <c r="N37" s="78">
        <v>0</v>
      </c>
      <c r="O37" s="58">
        <v>0</v>
      </c>
      <c r="P37" s="58">
        <v>0</v>
      </c>
      <c r="Q37" s="58">
        <v>0</v>
      </c>
      <c r="R37" s="58">
        <v>0</v>
      </c>
      <c r="S37" s="58">
        <v>0</v>
      </c>
      <c r="T37" s="58">
        <v>0</v>
      </c>
      <c r="U37" s="120"/>
    </row>
    <row r="38" spans="1:21" x14ac:dyDescent="0.25">
      <c r="A38" s="125" t="s">
        <v>42</v>
      </c>
      <c r="B38" s="127" t="s">
        <v>28</v>
      </c>
      <c r="C38" s="69" t="s">
        <v>11</v>
      </c>
      <c r="D38" s="55">
        <f t="shared" si="5"/>
        <v>3632.51</v>
      </c>
      <c r="E38" s="55">
        <f>E39+E40+E41+E42</f>
        <v>0</v>
      </c>
      <c r="F38" s="55">
        <f t="shared" ref="F38:O38" si="37">F39+F40+F41+F42</f>
        <v>0</v>
      </c>
      <c r="G38" s="55">
        <f t="shared" si="37"/>
        <v>893.31</v>
      </c>
      <c r="H38" s="55">
        <f t="shared" si="37"/>
        <v>2739.2000000000003</v>
      </c>
      <c r="I38" s="55">
        <f t="shared" si="37"/>
        <v>0</v>
      </c>
      <c r="J38" s="55">
        <f t="shared" si="37"/>
        <v>0</v>
      </c>
      <c r="K38" s="55">
        <f t="shared" si="37"/>
        <v>0</v>
      </c>
      <c r="L38" s="55">
        <f t="shared" si="37"/>
        <v>0</v>
      </c>
      <c r="M38" s="57">
        <f t="shared" si="37"/>
        <v>0</v>
      </c>
      <c r="N38" s="77">
        <f t="shared" si="37"/>
        <v>0</v>
      </c>
      <c r="O38" s="57">
        <f t="shared" si="37"/>
        <v>0</v>
      </c>
      <c r="P38" s="57">
        <f t="shared" ref="P38:T38" si="38">P39+P40+P41+P42</f>
        <v>0</v>
      </c>
      <c r="Q38" s="57">
        <f t="shared" si="38"/>
        <v>0</v>
      </c>
      <c r="R38" s="57">
        <f t="shared" si="38"/>
        <v>0</v>
      </c>
      <c r="S38" s="57">
        <f t="shared" si="38"/>
        <v>0</v>
      </c>
      <c r="T38" s="57">
        <f t="shared" si="38"/>
        <v>0</v>
      </c>
      <c r="U38" s="120"/>
    </row>
    <row r="39" spans="1:21" x14ac:dyDescent="0.25">
      <c r="A39" s="125"/>
      <c r="B39" s="127"/>
      <c r="C39" s="70" t="s">
        <v>48</v>
      </c>
      <c r="D39" s="55">
        <f t="shared" si="5"/>
        <v>2869.57</v>
      </c>
      <c r="E39" s="56">
        <f>E44</f>
        <v>0</v>
      </c>
      <c r="F39" s="56">
        <f t="shared" ref="F39:O39" si="39">F44</f>
        <v>0</v>
      </c>
      <c r="G39" s="56">
        <f t="shared" si="39"/>
        <v>626.25</v>
      </c>
      <c r="H39" s="56">
        <f t="shared" si="39"/>
        <v>2243.3200000000002</v>
      </c>
      <c r="I39" s="56">
        <f t="shared" si="39"/>
        <v>0</v>
      </c>
      <c r="J39" s="56">
        <f t="shared" si="39"/>
        <v>0</v>
      </c>
      <c r="K39" s="56">
        <f t="shared" si="39"/>
        <v>0</v>
      </c>
      <c r="L39" s="56">
        <f t="shared" si="39"/>
        <v>0</v>
      </c>
      <c r="M39" s="58">
        <f t="shared" si="39"/>
        <v>0</v>
      </c>
      <c r="N39" s="78">
        <f t="shared" si="39"/>
        <v>0</v>
      </c>
      <c r="O39" s="58">
        <f t="shared" si="39"/>
        <v>0</v>
      </c>
      <c r="P39" s="58">
        <f t="shared" ref="P39:T39" si="40">P44</f>
        <v>0</v>
      </c>
      <c r="Q39" s="58">
        <f t="shared" si="40"/>
        <v>0</v>
      </c>
      <c r="R39" s="58">
        <f t="shared" si="40"/>
        <v>0</v>
      </c>
      <c r="S39" s="58">
        <f t="shared" si="40"/>
        <v>0</v>
      </c>
      <c r="T39" s="58">
        <f t="shared" si="40"/>
        <v>0</v>
      </c>
      <c r="U39" s="120"/>
    </row>
    <row r="40" spans="1:21" x14ac:dyDescent="0.25">
      <c r="A40" s="125"/>
      <c r="B40" s="127"/>
      <c r="C40" s="70" t="s">
        <v>49</v>
      </c>
      <c r="D40" s="55">
        <f t="shared" si="5"/>
        <v>582.94000000000005</v>
      </c>
      <c r="E40" s="56">
        <f>E45</f>
        <v>0</v>
      </c>
      <c r="F40" s="56">
        <f t="shared" ref="F40:O40" si="41">F45</f>
        <v>0</v>
      </c>
      <c r="G40" s="56">
        <f t="shared" si="41"/>
        <v>187.06</v>
      </c>
      <c r="H40" s="56">
        <f t="shared" si="41"/>
        <v>395.88</v>
      </c>
      <c r="I40" s="56">
        <f t="shared" si="41"/>
        <v>0</v>
      </c>
      <c r="J40" s="56">
        <f t="shared" si="41"/>
        <v>0</v>
      </c>
      <c r="K40" s="56">
        <f t="shared" si="41"/>
        <v>0</v>
      </c>
      <c r="L40" s="56">
        <f t="shared" si="41"/>
        <v>0</v>
      </c>
      <c r="M40" s="58">
        <f t="shared" si="41"/>
        <v>0</v>
      </c>
      <c r="N40" s="78">
        <f t="shared" si="41"/>
        <v>0</v>
      </c>
      <c r="O40" s="58">
        <f t="shared" si="41"/>
        <v>0</v>
      </c>
      <c r="P40" s="58">
        <f t="shared" ref="P40:T40" si="42">P45</f>
        <v>0</v>
      </c>
      <c r="Q40" s="58">
        <f t="shared" si="42"/>
        <v>0</v>
      </c>
      <c r="R40" s="58">
        <f t="shared" si="42"/>
        <v>0</v>
      </c>
      <c r="S40" s="58">
        <f t="shared" si="42"/>
        <v>0</v>
      </c>
      <c r="T40" s="58">
        <f t="shared" si="42"/>
        <v>0</v>
      </c>
      <c r="U40" s="120"/>
    </row>
    <row r="41" spans="1:21" x14ac:dyDescent="0.25">
      <c r="A41" s="125"/>
      <c r="B41" s="127"/>
      <c r="C41" s="70" t="s">
        <v>50</v>
      </c>
      <c r="D41" s="55">
        <f t="shared" si="5"/>
        <v>180</v>
      </c>
      <c r="E41" s="56">
        <f>E46</f>
        <v>0</v>
      </c>
      <c r="F41" s="56">
        <f t="shared" ref="F41:O41" si="43">F46</f>
        <v>0</v>
      </c>
      <c r="G41" s="56">
        <f t="shared" si="43"/>
        <v>80</v>
      </c>
      <c r="H41" s="56">
        <f t="shared" si="43"/>
        <v>100</v>
      </c>
      <c r="I41" s="56">
        <f t="shared" si="43"/>
        <v>0</v>
      </c>
      <c r="J41" s="56">
        <f t="shared" si="43"/>
        <v>0</v>
      </c>
      <c r="K41" s="56">
        <f t="shared" si="43"/>
        <v>0</v>
      </c>
      <c r="L41" s="56">
        <f t="shared" si="43"/>
        <v>0</v>
      </c>
      <c r="M41" s="58">
        <f t="shared" si="43"/>
        <v>0</v>
      </c>
      <c r="N41" s="78">
        <f t="shared" si="43"/>
        <v>0</v>
      </c>
      <c r="O41" s="58">
        <f t="shared" si="43"/>
        <v>0</v>
      </c>
      <c r="P41" s="58">
        <f t="shared" ref="P41:T41" si="44">P46</f>
        <v>0</v>
      </c>
      <c r="Q41" s="58">
        <f t="shared" si="44"/>
        <v>0</v>
      </c>
      <c r="R41" s="58">
        <f t="shared" si="44"/>
        <v>0</v>
      </c>
      <c r="S41" s="58">
        <f t="shared" si="44"/>
        <v>0</v>
      </c>
      <c r="T41" s="58">
        <f t="shared" si="44"/>
        <v>0</v>
      </c>
      <c r="U41" s="120"/>
    </row>
    <row r="42" spans="1:21" x14ac:dyDescent="0.25">
      <c r="A42" s="125"/>
      <c r="B42" s="127"/>
      <c r="C42" s="70" t="s">
        <v>51</v>
      </c>
      <c r="D42" s="55">
        <f t="shared" si="5"/>
        <v>0</v>
      </c>
      <c r="E42" s="56">
        <f>E47</f>
        <v>0</v>
      </c>
      <c r="F42" s="56">
        <f t="shared" ref="F42:O42" si="45">F47</f>
        <v>0</v>
      </c>
      <c r="G42" s="56">
        <f t="shared" si="45"/>
        <v>0</v>
      </c>
      <c r="H42" s="56">
        <f t="shared" si="45"/>
        <v>0</v>
      </c>
      <c r="I42" s="56">
        <f t="shared" si="45"/>
        <v>0</v>
      </c>
      <c r="J42" s="56">
        <f t="shared" si="45"/>
        <v>0</v>
      </c>
      <c r="K42" s="56">
        <f t="shared" si="45"/>
        <v>0</v>
      </c>
      <c r="L42" s="56">
        <f t="shared" si="45"/>
        <v>0</v>
      </c>
      <c r="M42" s="58">
        <f t="shared" si="45"/>
        <v>0</v>
      </c>
      <c r="N42" s="78">
        <f t="shared" si="45"/>
        <v>0</v>
      </c>
      <c r="O42" s="58">
        <f t="shared" si="45"/>
        <v>0</v>
      </c>
      <c r="P42" s="58">
        <f t="shared" ref="P42:T42" si="46">P47</f>
        <v>0</v>
      </c>
      <c r="Q42" s="58">
        <f t="shared" si="46"/>
        <v>0</v>
      </c>
      <c r="R42" s="58">
        <f t="shared" si="46"/>
        <v>0</v>
      </c>
      <c r="S42" s="58">
        <f t="shared" si="46"/>
        <v>0</v>
      </c>
      <c r="T42" s="58">
        <f t="shared" si="46"/>
        <v>0</v>
      </c>
      <c r="U42" s="120"/>
    </row>
    <row r="43" spans="1:21" x14ac:dyDescent="0.25">
      <c r="A43" s="125" t="s">
        <v>30</v>
      </c>
      <c r="B43" s="126" t="s">
        <v>31</v>
      </c>
      <c r="C43" s="69" t="s">
        <v>11</v>
      </c>
      <c r="D43" s="55">
        <f>SUM(E43:O43)</f>
        <v>3632.51</v>
      </c>
      <c r="E43" s="55">
        <f t="shared" ref="E43:O43" si="47">E44+E45+E46+E47</f>
        <v>0</v>
      </c>
      <c r="F43" s="55">
        <f t="shared" si="47"/>
        <v>0</v>
      </c>
      <c r="G43" s="55">
        <f t="shared" si="47"/>
        <v>893.31</v>
      </c>
      <c r="H43" s="55">
        <f t="shared" si="47"/>
        <v>2739.2000000000003</v>
      </c>
      <c r="I43" s="55">
        <f t="shared" si="47"/>
        <v>0</v>
      </c>
      <c r="J43" s="55">
        <f t="shared" si="47"/>
        <v>0</v>
      </c>
      <c r="K43" s="55">
        <f>K44+K45+K46+K47</f>
        <v>0</v>
      </c>
      <c r="L43" s="55">
        <f t="shared" si="47"/>
        <v>0</v>
      </c>
      <c r="M43" s="57">
        <f t="shared" si="47"/>
        <v>0</v>
      </c>
      <c r="N43" s="77">
        <f t="shared" si="47"/>
        <v>0</v>
      </c>
      <c r="O43" s="57">
        <f t="shared" si="47"/>
        <v>0</v>
      </c>
      <c r="P43" s="57">
        <f t="shared" ref="P43:T43" si="48">P44+P45+P46+P47</f>
        <v>0</v>
      </c>
      <c r="Q43" s="57">
        <f t="shared" si="48"/>
        <v>0</v>
      </c>
      <c r="R43" s="57">
        <f t="shared" si="48"/>
        <v>0</v>
      </c>
      <c r="S43" s="57">
        <f t="shared" si="48"/>
        <v>0</v>
      </c>
      <c r="T43" s="57">
        <f t="shared" si="48"/>
        <v>0</v>
      </c>
      <c r="U43" s="120"/>
    </row>
    <row r="44" spans="1:21" x14ac:dyDescent="0.25">
      <c r="A44" s="125"/>
      <c r="B44" s="126"/>
      <c r="C44" s="70" t="s">
        <v>48</v>
      </c>
      <c r="D44" s="55">
        <f>SUM(E44:O44)</f>
        <v>2869.57</v>
      </c>
      <c r="E44" s="56">
        <v>0</v>
      </c>
      <c r="F44" s="56">
        <v>0</v>
      </c>
      <c r="G44" s="56">
        <v>626.25</v>
      </c>
      <c r="H44" s="56">
        <v>2243.3200000000002</v>
      </c>
      <c r="I44" s="56">
        <v>0</v>
      </c>
      <c r="J44" s="56">
        <v>0</v>
      </c>
      <c r="K44" s="56">
        <v>0</v>
      </c>
      <c r="L44" s="56">
        <v>0</v>
      </c>
      <c r="M44" s="58">
        <v>0</v>
      </c>
      <c r="N44" s="78">
        <v>0</v>
      </c>
      <c r="O44" s="58">
        <v>0</v>
      </c>
      <c r="P44" s="58">
        <v>0</v>
      </c>
      <c r="Q44" s="58">
        <v>0</v>
      </c>
      <c r="R44" s="58">
        <v>0</v>
      </c>
      <c r="S44" s="58">
        <v>0</v>
      </c>
      <c r="T44" s="58">
        <v>0</v>
      </c>
      <c r="U44" s="120"/>
    </row>
    <row r="45" spans="1:21" x14ac:dyDescent="0.25">
      <c r="A45" s="125"/>
      <c r="B45" s="126"/>
      <c r="C45" s="70" t="s">
        <v>49</v>
      </c>
      <c r="D45" s="55">
        <f>SUM(E45:O45)</f>
        <v>582.94000000000005</v>
      </c>
      <c r="E45" s="56">
        <v>0</v>
      </c>
      <c r="F45" s="56">
        <v>0</v>
      </c>
      <c r="G45" s="56">
        <v>187.06</v>
      </c>
      <c r="H45" s="56">
        <v>395.88</v>
      </c>
      <c r="I45" s="71">
        <v>0</v>
      </c>
      <c r="J45" s="71">
        <v>0</v>
      </c>
      <c r="K45" s="56">
        <v>0</v>
      </c>
      <c r="L45" s="56">
        <v>0</v>
      </c>
      <c r="M45" s="58">
        <v>0</v>
      </c>
      <c r="N45" s="78">
        <v>0</v>
      </c>
      <c r="O45" s="58">
        <v>0</v>
      </c>
      <c r="P45" s="58">
        <v>0</v>
      </c>
      <c r="Q45" s="58">
        <v>0</v>
      </c>
      <c r="R45" s="58">
        <v>0</v>
      </c>
      <c r="S45" s="58">
        <v>0</v>
      </c>
      <c r="T45" s="58">
        <v>0</v>
      </c>
      <c r="U45" s="120"/>
    </row>
    <row r="46" spans="1:21" x14ac:dyDescent="0.25">
      <c r="A46" s="125"/>
      <c r="B46" s="126"/>
      <c r="C46" s="70" t="s">
        <v>50</v>
      </c>
      <c r="D46" s="55">
        <f t="shared" si="5"/>
        <v>180</v>
      </c>
      <c r="E46" s="56">
        <v>0</v>
      </c>
      <c r="F46" s="56">
        <v>0</v>
      </c>
      <c r="G46" s="56">
        <v>80</v>
      </c>
      <c r="H46" s="56">
        <v>100</v>
      </c>
      <c r="I46" s="56">
        <v>0</v>
      </c>
      <c r="J46" s="56">
        <v>0</v>
      </c>
      <c r="K46" s="56">
        <v>0</v>
      </c>
      <c r="L46" s="56">
        <v>0</v>
      </c>
      <c r="M46" s="58">
        <v>0</v>
      </c>
      <c r="N46" s="78">
        <v>0</v>
      </c>
      <c r="O46" s="58">
        <v>0</v>
      </c>
      <c r="P46" s="58">
        <v>0</v>
      </c>
      <c r="Q46" s="58">
        <v>0</v>
      </c>
      <c r="R46" s="58">
        <v>0</v>
      </c>
      <c r="S46" s="58">
        <v>0</v>
      </c>
      <c r="T46" s="58">
        <v>0</v>
      </c>
      <c r="U46" s="120"/>
    </row>
    <row r="47" spans="1:21" x14ac:dyDescent="0.25">
      <c r="A47" s="125"/>
      <c r="B47" s="126"/>
      <c r="C47" s="70" t="s">
        <v>51</v>
      </c>
      <c r="D47" s="55">
        <f t="shared" si="5"/>
        <v>0</v>
      </c>
      <c r="E47" s="56">
        <v>0</v>
      </c>
      <c r="F47" s="56">
        <v>0</v>
      </c>
      <c r="G47" s="56">
        <v>0</v>
      </c>
      <c r="H47" s="56">
        <v>0</v>
      </c>
      <c r="I47" s="56">
        <v>0</v>
      </c>
      <c r="J47" s="56">
        <v>0</v>
      </c>
      <c r="K47" s="56">
        <v>0</v>
      </c>
      <c r="L47" s="56">
        <v>0</v>
      </c>
      <c r="M47" s="58">
        <v>0</v>
      </c>
      <c r="N47" s="78">
        <v>0</v>
      </c>
      <c r="O47" s="58">
        <v>0</v>
      </c>
      <c r="P47" s="58">
        <v>0</v>
      </c>
      <c r="Q47" s="58">
        <v>0</v>
      </c>
      <c r="R47" s="58">
        <v>0</v>
      </c>
      <c r="S47" s="58">
        <v>0</v>
      </c>
      <c r="T47" s="58">
        <v>0</v>
      </c>
      <c r="U47" s="120"/>
    </row>
    <row r="48" spans="1:21" x14ac:dyDescent="0.25">
      <c r="A48" s="119" t="s">
        <v>59</v>
      </c>
      <c r="B48" s="122" t="s">
        <v>60</v>
      </c>
      <c r="C48" s="69" t="s">
        <v>11</v>
      </c>
      <c r="D48" s="55">
        <f>SUM(E48:O48)</f>
        <v>32320.704170000001</v>
      </c>
      <c r="E48" s="55">
        <f>E49+E50+E51+E52</f>
        <v>0</v>
      </c>
      <c r="F48" s="55">
        <f t="shared" ref="F48" si="49">F49+F50+F51+F52</f>
        <v>0</v>
      </c>
      <c r="G48" s="55">
        <f t="shared" ref="G48" si="50">G49+G50+G51+G52</f>
        <v>0</v>
      </c>
      <c r="H48" s="55">
        <f t="shared" ref="H48" si="51">H49+H50+H51+H52</f>
        <v>0</v>
      </c>
      <c r="I48" s="55">
        <f t="shared" ref="I48" si="52">I49+I50+I51+I52</f>
        <v>5178.9399999999996</v>
      </c>
      <c r="J48" s="55">
        <f>J49+J50+J51+J52</f>
        <v>12136.47993</v>
      </c>
      <c r="K48" s="55">
        <f>K49+K50+K51+K52</f>
        <v>8732.6524100000006</v>
      </c>
      <c r="L48" s="55">
        <f>L49+L50+L51+L52</f>
        <v>2199.3813500000001</v>
      </c>
      <c r="M48" s="57">
        <f t="shared" ref="M48:O48" si="53">M49+M50+M51+M52</f>
        <v>1828.5694800000001</v>
      </c>
      <c r="N48" s="77">
        <f t="shared" si="53"/>
        <v>1995.319</v>
      </c>
      <c r="O48" s="57">
        <f t="shared" si="53"/>
        <v>249.36199999999999</v>
      </c>
      <c r="P48" s="57">
        <f t="shared" ref="P48:T48" si="54">P49+P50+P51+P52</f>
        <v>249.46170000000001</v>
      </c>
      <c r="Q48" s="57">
        <f t="shared" si="54"/>
        <v>15.51064</v>
      </c>
      <c r="R48" s="57">
        <f t="shared" si="54"/>
        <v>15.51064</v>
      </c>
      <c r="S48" s="57">
        <f t="shared" si="54"/>
        <v>15.51064</v>
      </c>
      <c r="T48" s="57">
        <f t="shared" si="54"/>
        <v>15.51064</v>
      </c>
      <c r="U48" s="120"/>
    </row>
    <row r="49" spans="1:21" x14ac:dyDescent="0.25">
      <c r="A49" s="120"/>
      <c r="B49" s="123"/>
      <c r="C49" s="70" t="s">
        <v>48</v>
      </c>
      <c r="D49" s="55">
        <f t="shared" si="5"/>
        <v>0</v>
      </c>
      <c r="E49" s="56">
        <f>E54+E59+E64+E69+E74</f>
        <v>0</v>
      </c>
      <c r="F49" s="56">
        <f>F54+F59+F64+F69+F74</f>
        <v>0</v>
      </c>
      <c r="G49" s="56">
        <f t="shared" ref="G49:I49" si="55">G54+G59+G64+G69+G74</f>
        <v>0</v>
      </c>
      <c r="H49" s="56">
        <f t="shared" si="55"/>
        <v>0</v>
      </c>
      <c r="I49" s="56">
        <f t="shared" si="55"/>
        <v>0</v>
      </c>
      <c r="J49" s="56">
        <f t="shared" ref="J49:K49" si="56">J54+J59+J64+J69+J74+J79+J84+J89+J94+J99</f>
        <v>0</v>
      </c>
      <c r="K49" s="56">
        <f t="shared" si="56"/>
        <v>0</v>
      </c>
      <c r="L49" s="56">
        <f t="shared" ref="L49:O49" si="57">L54+L59+L64+L69+L74+L79+L84+L89+L94+L99</f>
        <v>0</v>
      </c>
      <c r="M49" s="58">
        <f t="shared" si="57"/>
        <v>0</v>
      </c>
      <c r="N49" s="78">
        <f t="shared" si="57"/>
        <v>0</v>
      </c>
      <c r="O49" s="58">
        <f t="shared" si="57"/>
        <v>0</v>
      </c>
      <c r="P49" s="58">
        <f t="shared" ref="P49:T49" si="58">P54+P59+P64+P69+P74+P79+P84+P89+P94+P99</f>
        <v>0</v>
      </c>
      <c r="Q49" s="58">
        <f t="shared" si="58"/>
        <v>0</v>
      </c>
      <c r="R49" s="58">
        <f t="shared" si="58"/>
        <v>0</v>
      </c>
      <c r="S49" s="58">
        <f t="shared" si="58"/>
        <v>0</v>
      </c>
      <c r="T49" s="58">
        <f t="shared" si="58"/>
        <v>0</v>
      </c>
      <c r="U49" s="120"/>
    </row>
    <row r="50" spans="1:21" x14ac:dyDescent="0.25">
      <c r="A50" s="120"/>
      <c r="B50" s="123"/>
      <c r="C50" s="70" t="s">
        <v>49</v>
      </c>
      <c r="D50" s="55">
        <f>SUM(E50:O50)</f>
        <v>30682.228999999999</v>
      </c>
      <c r="E50" s="56">
        <f>E55+E60+E65+E70+E75</f>
        <v>0</v>
      </c>
      <c r="F50" s="56">
        <f t="shared" ref="F50:I50" si="59">F55+F60+F65+F70+F75</f>
        <v>0</v>
      </c>
      <c r="G50" s="56">
        <f t="shared" si="59"/>
        <v>0</v>
      </c>
      <c r="H50" s="56">
        <f t="shared" si="59"/>
        <v>0</v>
      </c>
      <c r="I50" s="56">
        <f t="shared" si="59"/>
        <v>4920</v>
      </c>
      <c r="J50" s="56">
        <f>J55+J60+J65+J70+J75+J80+J85+J90+J95+J100+J105+J110</f>
        <v>11529.655929999999</v>
      </c>
      <c r="K50" s="58">
        <f>K55+K60+K65+K70+K75+K80+K85+K90+K95+K100+K115+K105+K110++K120</f>
        <v>8296.0197900000003</v>
      </c>
      <c r="L50" s="58">
        <f t="shared" ref="L50:O50" si="60">L55+L60+L65+L70+L75+L80+L85+L90+L95+L100+L115</f>
        <v>2089.41228</v>
      </c>
      <c r="M50" s="58">
        <v>1737.1410000000001</v>
      </c>
      <c r="N50" s="78">
        <f t="shared" si="60"/>
        <v>1875.6</v>
      </c>
      <c r="O50" s="58">
        <f t="shared" si="60"/>
        <v>234.4</v>
      </c>
      <c r="P50" s="58">
        <f t="shared" ref="P50:T50" si="61">P55+P60+P65+P70+P75+P80+P85+P90+P95+P100+P115</f>
        <v>234.5</v>
      </c>
      <c r="Q50" s="58">
        <f t="shared" si="61"/>
        <v>0</v>
      </c>
      <c r="R50" s="58">
        <f t="shared" si="61"/>
        <v>0</v>
      </c>
      <c r="S50" s="58">
        <f t="shared" si="61"/>
        <v>0</v>
      </c>
      <c r="T50" s="58">
        <f t="shared" si="61"/>
        <v>0</v>
      </c>
      <c r="U50" s="120"/>
    </row>
    <row r="51" spans="1:21" x14ac:dyDescent="0.25">
      <c r="A51" s="120"/>
      <c r="B51" s="123"/>
      <c r="C51" s="70" t="s">
        <v>50</v>
      </c>
      <c r="D51" s="55">
        <f t="shared" si="5"/>
        <v>1638.4751700000002</v>
      </c>
      <c r="E51" s="56">
        <f>E56+E61+E66+E71+E76</f>
        <v>0</v>
      </c>
      <c r="F51" s="56">
        <f t="shared" ref="F51:I51" si="62">F56+F61+F66+F71+F76</f>
        <v>0</v>
      </c>
      <c r="G51" s="56">
        <f t="shared" si="62"/>
        <v>0</v>
      </c>
      <c r="H51" s="56">
        <f t="shared" si="62"/>
        <v>0</v>
      </c>
      <c r="I51" s="56">
        <f t="shared" si="62"/>
        <v>258.94</v>
      </c>
      <c r="J51" s="56">
        <f>J56+J61+J66+J71+J76+J81+J86+J91+J96+J101+J106+J111</f>
        <v>606.82399999999996</v>
      </c>
      <c r="K51" s="58">
        <f>K56+K61+K66+K71+K76+K81+K86+K91+K96+K101+K116+K106+K111+K121</f>
        <v>436.63262000000003</v>
      </c>
      <c r="L51" s="58">
        <f t="shared" ref="L51:O51" si="63">L56+L61+L66+L71+L76+L81+L86+L91+L96+L101+L116</f>
        <v>109.96906999999999</v>
      </c>
      <c r="M51" s="58">
        <f t="shared" si="63"/>
        <v>91.428479999999993</v>
      </c>
      <c r="N51" s="78">
        <f t="shared" si="63"/>
        <v>119.71899999999999</v>
      </c>
      <c r="O51" s="58">
        <f t="shared" si="63"/>
        <v>14.962</v>
      </c>
      <c r="P51" s="58">
        <f t="shared" ref="P51:T51" si="64">P56+P61+P66+P71+P76+P81+P86+P91+P96+P101+P116</f>
        <v>14.9617</v>
      </c>
      <c r="Q51" s="58">
        <f t="shared" si="64"/>
        <v>15.51064</v>
      </c>
      <c r="R51" s="58">
        <f t="shared" si="64"/>
        <v>15.51064</v>
      </c>
      <c r="S51" s="58">
        <f t="shared" si="64"/>
        <v>15.51064</v>
      </c>
      <c r="T51" s="58">
        <f t="shared" si="64"/>
        <v>15.51064</v>
      </c>
      <c r="U51" s="120"/>
    </row>
    <row r="52" spans="1:21" x14ac:dyDescent="0.25">
      <c r="A52" s="121"/>
      <c r="B52" s="124"/>
      <c r="C52" s="70" t="s">
        <v>51</v>
      </c>
      <c r="D52" s="55">
        <f t="shared" si="5"/>
        <v>0</v>
      </c>
      <c r="E52" s="56">
        <f>E57+E62+E67+E72+E77</f>
        <v>0</v>
      </c>
      <c r="F52" s="56">
        <f t="shared" ref="F52:J52" si="65">F57+F62+F67+F72+F77</f>
        <v>0</v>
      </c>
      <c r="G52" s="56">
        <f t="shared" si="65"/>
        <v>0</v>
      </c>
      <c r="H52" s="56">
        <f t="shared" si="65"/>
        <v>0</v>
      </c>
      <c r="I52" s="56">
        <f t="shared" si="65"/>
        <v>0</v>
      </c>
      <c r="J52" s="56">
        <f t="shared" si="65"/>
        <v>0</v>
      </c>
      <c r="K52" s="56">
        <f>K57+K62+K67+K72+K77+K82+K87+K92+K97+K102</f>
        <v>0</v>
      </c>
      <c r="L52" s="58">
        <f t="shared" ref="L52:O52" si="66">L57+L62+L67+L72+L77+L82+L87+L92+L97+L102</f>
        <v>0</v>
      </c>
      <c r="M52" s="58">
        <f t="shared" si="66"/>
        <v>0</v>
      </c>
      <c r="N52" s="78">
        <f t="shared" si="66"/>
        <v>0</v>
      </c>
      <c r="O52" s="58">
        <f t="shared" si="66"/>
        <v>0</v>
      </c>
      <c r="P52" s="58">
        <f t="shared" ref="P52:T52" si="67">P57+P62+P67+P72+P77+P82+P87+P92+P97+P102</f>
        <v>0</v>
      </c>
      <c r="Q52" s="58">
        <f t="shared" si="67"/>
        <v>0</v>
      </c>
      <c r="R52" s="58">
        <f t="shared" si="67"/>
        <v>0</v>
      </c>
      <c r="S52" s="58">
        <f t="shared" si="67"/>
        <v>0</v>
      </c>
      <c r="T52" s="58">
        <f t="shared" si="67"/>
        <v>0</v>
      </c>
      <c r="U52" s="120"/>
    </row>
    <row r="53" spans="1:21" x14ac:dyDescent="0.25">
      <c r="A53" s="119" t="s">
        <v>62</v>
      </c>
      <c r="B53" s="122" t="s">
        <v>63</v>
      </c>
      <c r="C53" s="69" t="s">
        <v>11</v>
      </c>
      <c r="D53" s="55">
        <f>SUM(E53:O53)</f>
        <v>2089.4699999999998</v>
      </c>
      <c r="E53" s="55">
        <f t="shared" ref="E53" si="68">E54+E55+E56+E57</f>
        <v>0</v>
      </c>
      <c r="F53" s="55">
        <f t="shared" ref="F53" si="69">F54+F55+F56+F57</f>
        <v>0</v>
      </c>
      <c r="G53" s="55">
        <f t="shared" ref="G53" si="70">G54+G55+G56+G57</f>
        <v>0</v>
      </c>
      <c r="H53" s="55">
        <f t="shared" ref="H53" si="71">H54+H55+H56+H57</f>
        <v>0</v>
      </c>
      <c r="I53" s="55">
        <f t="shared" ref="I53" si="72">I54+I55+I56+I57</f>
        <v>2089.4699999999998</v>
      </c>
      <c r="J53" s="55">
        <f t="shared" ref="J53" si="73">J54+J55+J56+J57</f>
        <v>0</v>
      </c>
      <c r="K53" s="55">
        <f>K54+K55+K56+K57</f>
        <v>0</v>
      </c>
      <c r="L53" s="57">
        <f t="shared" ref="L53:O53" si="74">L54+L55+L56+L57</f>
        <v>0</v>
      </c>
      <c r="M53" s="57">
        <f t="shared" si="74"/>
        <v>0</v>
      </c>
      <c r="N53" s="77">
        <f t="shared" si="74"/>
        <v>0</v>
      </c>
      <c r="O53" s="57">
        <f t="shared" si="74"/>
        <v>0</v>
      </c>
      <c r="P53" s="57">
        <f t="shared" ref="P53:T53" si="75">P54+P55+P56+P57</f>
        <v>0</v>
      </c>
      <c r="Q53" s="57">
        <f t="shared" si="75"/>
        <v>0</v>
      </c>
      <c r="R53" s="57">
        <f t="shared" si="75"/>
        <v>0</v>
      </c>
      <c r="S53" s="57">
        <f t="shared" si="75"/>
        <v>0</v>
      </c>
      <c r="T53" s="57">
        <f t="shared" si="75"/>
        <v>0</v>
      </c>
      <c r="U53" s="120"/>
    </row>
    <row r="54" spans="1:21" x14ac:dyDescent="0.25">
      <c r="A54" s="120"/>
      <c r="B54" s="123"/>
      <c r="C54" s="70" t="s">
        <v>48</v>
      </c>
      <c r="D54" s="55">
        <f t="shared" si="5"/>
        <v>0</v>
      </c>
      <c r="E54" s="56">
        <v>0</v>
      </c>
      <c r="F54" s="56">
        <v>0</v>
      </c>
      <c r="G54" s="56">
        <v>0</v>
      </c>
      <c r="H54" s="56">
        <v>0</v>
      </c>
      <c r="I54" s="56">
        <v>0</v>
      </c>
      <c r="J54" s="56">
        <v>0</v>
      </c>
      <c r="K54" s="56">
        <v>0</v>
      </c>
      <c r="L54" s="58">
        <v>0</v>
      </c>
      <c r="M54" s="58">
        <v>0</v>
      </c>
      <c r="N54" s="78">
        <v>0</v>
      </c>
      <c r="O54" s="58">
        <v>0</v>
      </c>
      <c r="P54" s="58">
        <v>0</v>
      </c>
      <c r="Q54" s="58">
        <v>0</v>
      </c>
      <c r="R54" s="58">
        <v>0</v>
      </c>
      <c r="S54" s="58">
        <v>0</v>
      </c>
      <c r="T54" s="58">
        <v>0</v>
      </c>
      <c r="U54" s="120"/>
    </row>
    <row r="55" spans="1:21" x14ac:dyDescent="0.25">
      <c r="A55" s="120"/>
      <c r="B55" s="123"/>
      <c r="C55" s="70" t="s">
        <v>49</v>
      </c>
      <c r="D55" s="55">
        <f>SUM(E55:O55)</f>
        <v>1985</v>
      </c>
      <c r="E55" s="56">
        <v>0</v>
      </c>
      <c r="F55" s="56">
        <v>0</v>
      </c>
      <c r="G55" s="56">
        <v>0</v>
      </c>
      <c r="H55" s="56">
        <v>0</v>
      </c>
      <c r="I55" s="56">
        <v>1985</v>
      </c>
      <c r="J55" s="56">
        <v>0</v>
      </c>
      <c r="K55" s="56">
        <v>0</v>
      </c>
      <c r="L55" s="58">
        <v>0</v>
      </c>
      <c r="M55" s="58">
        <v>0</v>
      </c>
      <c r="N55" s="78">
        <v>0</v>
      </c>
      <c r="O55" s="58">
        <v>0</v>
      </c>
      <c r="P55" s="58">
        <v>0</v>
      </c>
      <c r="Q55" s="58">
        <v>0</v>
      </c>
      <c r="R55" s="58">
        <v>0</v>
      </c>
      <c r="S55" s="58">
        <v>0</v>
      </c>
      <c r="T55" s="58">
        <v>0</v>
      </c>
      <c r="U55" s="120"/>
    </row>
    <row r="56" spans="1:21" x14ac:dyDescent="0.25">
      <c r="A56" s="120"/>
      <c r="B56" s="123"/>
      <c r="C56" s="70" t="s">
        <v>50</v>
      </c>
      <c r="D56" s="55">
        <f t="shared" si="5"/>
        <v>104.47</v>
      </c>
      <c r="E56" s="56">
        <v>0</v>
      </c>
      <c r="F56" s="56">
        <v>0</v>
      </c>
      <c r="G56" s="56">
        <v>0</v>
      </c>
      <c r="H56" s="56">
        <v>0</v>
      </c>
      <c r="I56" s="56">
        <v>104.47</v>
      </c>
      <c r="J56" s="56">
        <v>0</v>
      </c>
      <c r="K56" s="56">
        <v>0</v>
      </c>
      <c r="L56" s="58">
        <v>0</v>
      </c>
      <c r="M56" s="58">
        <v>0</v>
      </c>
      <c r="N56" s="78">
        <v>0</v>
      </c>
      <c r="O56" s="58">
        <v>0</v>
      </c>
      <c r="P56" s="58">
        <v>0</v>
      </c>
      <c r="Q56" s="58">
        <v>0</v>
      </c>
      <c r="R56" s="58">
        <v>0</v>
      </c>
      <c r="S56" s="58">
        <v>0</v>
      </c>
      <c r="T56" s="58">
        <v>0</v>
      </c>
      <c r="U56" s="120"/>
    </row>
    <row r="57" spans="1:21" x14ac:dyDescent="0.25">
      <c r="A57" s="121"/>
      <c r="B57" s="124"/>
      <c r="C57" s="70" t="s">
        <v>51</v>
      </c>
      <c r="D57" s="55">
        <f t="shared" si="5"/>
        <v>0</v>
      </c>
      <c r="E57" s="56">
        <v>0</v>
      </c>
      <c r="F57" s="56">
        <v>0</v>
      </c>
      <c r="G57" s="56">
        <v>0</v>
      </c>
      <c r="H57" s="56">
        <v>0</v>
      </c>
      <c r="I57" s="56">
        <v>0</v>
      </c>
      <c r="J57" s="56">
        <v>0</v>
      </c>
      <c r="K57" s="56">
        <v>0</v>
      </c>
      <c r="L57" s="58">
        <v>0</v>
      </c>
      <c r="M57" s="58">
        <v>0</v>
      </c>
      <c r="N57" s="78">
        <v>0</v>
      </c>
      <c r="O57" s="58">
        <v>0</v>
      </c>
      <c r="P57" s="58">
        <v>0</v>
      </c>
      <c r="Q57" s="58">
        <v>0</v>
      </c>
      <c r="R57" s="58">
        <v>0</v>
      </c>
      <c r="S57" s="58">
        <v>0</v>
      </c>
      <c r="T57" s="58">
        <v>0</v>
      </c>
      <c r="U57" s="120"/>
    </row>
    <row r="58" spans="1:21" x14ac:dyDescent="0.25">
      <c r="A58" s="119" t="s">
        <v>64</v>
      </c>
      <c r="B58" s="122" t="s">
        <v>65</v>
      </c>
      <c r="C58" s="69" t="s">
        <v>11</v>
      </c>
      <c r="D58" s="55">
        <f>SUM(E58:O58)</f>
        <v>17094.144530000001</v>
      </c>
      <c r="E58" s="55">
        <f t="shared" ref="E58" si="76">E59+E60+E61+E62</f>
        <v>0</v>
      </c>
      <c r="F58" s="55">
        <f t="shared" ref="F58" si="77">F59+F60+F61+F62</f>
        <v>0</v>
      </c>
      <c r="G58" s="55">
        <f t="shared" ref="G58" si="78">G59+G60+G61+G62</f>
        <v>0</v>
      </c>
      <c r="H58" s="55">
        <f t="shared" ref="H58" si="79">H59+H60+H61+H62</f>
        <v>0</v>
      </c>
      <c r="I58" s="55">
        <f t="shared" ref="I58" si="80">I59+I60+I61+I62</f>
        <v>2089.4699999999998</v>
      </c>
      <c r="J58" s="55">
        <f t="shared" ref="J58" si="81">J59+J60+J61+J62</f>
        <v>6337.3870200000001</v>
      </c>
      <c r="K58" s="55">
        <f>K59+K60+K61</f>
        <v>3530.9484900000002</v>
      </c>
      <c r="L58" s="57">
        <f t="shared" ref="L58:O58" si="82">L59+L60+L61</f>
        <v>1063.08854</v>
      </c>
      <c r="M58" s="57">
        <f t="shared" si="82"/>
        <v>1828.5694800000001</v>
      </c>
      <c r="N58" s="77">
        <f t="shared" si="82"/>
        <v>1995.319</v>
      </c>
      <c r="O58" s="57">
        <f t="shared" si="82"/>
        <v>249.36199999999999</v>
      </c>
      <c r="P58" s="57">
        <f t="shared" ref="P58:T58" si="83">P59+P60+P61</f>
        <v>249.46170000000001</v>
      </c>
      <c r="Q58" s="57">
        <f t="shared" si="83"/>
        <v>15.51064</v>
      </c>
      <c r="R58" s="57">
        <f t="shared" si="83"/>
        <v>15.51064</v>
      </c>
      <c r="S58" s="57">
        <f t="shared" si="83"/>
        <v>15.51064</v>
      </c>
      <c r="T58" s="57">
        <f t="shared" si="83"/>
        <v>15.51064</v>
      </c>
      <c r="U58" s="120"/>
    </row>
    <row r="59" spans="1:21" x14ac:dyDescent="0.25">
      <c r="A59" s="120"/>
      <c r="B59" s="123"/>
      <c r="C59" s="70" t="s">
        <v>48</v>
      </c>
      <c r="D59" s="55">
        <f t="shared" si="5"/>
        <v>0</v>
      </c>
      <c r="E59" s="56">
        <v>0</v>
      </c>
      <c r="F59" s="56">
        <v>0</v>
      </c>
      <c r="G59" s="56">
        <v>0</v>
      </c>
      <c r="H59" s="56">
        <v>0</v>
      </c>
      <c r="I59" s="56">
        <v>0</v>
      </c>
      <c r="J59" s="56">
        <v>0</v>
      </c>
      <c r="K59" s="56">
        <v>0</v>
      </c>
      <c r="L59" s="58">
        <v>0</v>
      </c>
      <c r="M59" s="58">
        <v>0</v>
      </c>
      <c r="N59" s="78">
        <v>0</v>
      </c>
      <c r="O59" s="58">
        <v>0</v>
      </c>
      <c r="P59" s="58">
        <v>0</v>
      </c>
      <c r="Q59" s="58">
        <v>0</v>
      </c>
      <c r="R59" s="58">
        <v>0</v>
      </c>
      <c r="S59" s="58">
        <v>0</v>
      </c>
      <c r="T59" s="58">
        <v>0</v>
      </c>
      <c r="U59" s="120"/>
    </row>
    <row r="60" spans="1:21" x14ac:dyDescent="0.25">
      <c r="A60" s="120"/>
      <c r="B60" s="123"/>
      <c r="C60" s="70" t="s">
        <v>49</v>
      </c>
      <c r="D60" s="55">
        <f>SUM(E60:O60)</f>
        <v>16216.99278</v>
      </c>
      <c r="E60" s="56">
        <v>0</v>
      </c>
      <c r="F60" s="56">
        <v>0</v>
      </c>
      <c r="G60" s="56">
        <v>0</v>
      </c>
      <c r="H60" s="56">
        <v>0</v>
      </c>
      <c r="I60" s="56">
        <v>1985</v>
      </c>
      <c r="J60" s="56">
        <v>6020.5176700000002</v>
      </c>
      <c r="K60" s="56">
        <v>3354.4</v>
      </c>
      <c r="L60" s="58">
        <v>1009.93411</v>
      </c>
      <c r="M60" s="58">
        <v>1737.1410000000001</v>
      </c>
      <c r="N60" s="78">
        <v>1875.6</v>
      </c>
      <c r="O60" s="58">
        <v>234.4</v>
      </c>
      <c r="P60" s="58">
        <v>234.5</v>
      </c>
      <c r="Q60" s="58">
        <v>0</v>
      </c>
      <c r="R60" s="58">
        <v>0</v>
      </c>
      <c r="S60" s="58">
        <v>0</v>
      </c>
      <c r="T60" s="58">
        <v>0</v>
      </c>
      <c r="U60" s="120"/>
    </row>
    <row r="61" spans="1:21" x14ac:dyDescent="0.25">
      <c r="A61" s="120"/>
      <c r="B61" s="123"/>
      <c r="C61" s="70" t="s">
        <v>50</v>
      </c>
      <c r="D61" s="55">
        <f>SUM(E61:O61)</f>
        <v>877.15174999999999</v>
      </c>
      <c r="E61" s="56">
        <v>0</v>
      </c>
      <c r="F61" s="56">
        <v>0</v>
      </c>
      <c r="G61" s="56">
        <v>0</v>
      </c>
      <c r="H61" s="56">
        <v>0</v>
      </c>
      <c r="I61" s="56">
        <v>104.47</v>
      </c>
      <c r="J61" s="56">
        <v>316.86935</v>
      </c>
      <c r="K61" s="56">
        <v>176.54848999999999</v>
      </c>
      <c r="L61" s="58">
        <v>53.154429999999998</v>
      </c>
      <c r="M61" s="58">
        <v>91.428479999999993</v>
      </c>
      <c r="N61" s="78">
        <v>119.71899999999999</v>
      </c>
      <c r="O61" s="58">
        <v>14.962</v>
      </c>
      <c r="P61" s="58">
        <v>14.9617</v>
      </c>
      <c r="Q61" s="58">
        <v>15.51064</v>
      </c>
      <c r="R61" s="58">
        <v>15.51064</v>
      </c>
      <c r="S61" s="58">
        <v>15.51064</v>
      </c>
      <c r="T61" s="58">
        <v>15.51064</v>
      </c>
      <c r="U61" s="120"/>
    </row>
    <row r="62" spans="1:21" x14ac:dyDescent="0.25">
      <c r="A62" s="121"/>
      <c r="B62" s="124"/>
      <c r="C62" s="70" t="s">
        <v>51</v>
      </c>
      <c r="D62" s="55">
        <f t="shared" si="5"/>
        <v>0</v>
      </c>
      <c r="E62" s="56">
        <v>0</v>
      </c>
      <c r="F62" s="56">
        <v>0</v>
      </c>
      <c r="G62" s="56">
        <v>0</v>
      </c>
      <c r="H62" s="56">
        <v>0</v>
      </c>
      <c r="I62" s="56">
        <v>0</v>
      </c>
      <c r="J62" s="56">
        <v>0</v>
      </c>
      <c r="K62" s="56">
        <v>0</v>
      </c>
      <c r="L62" s="56">
        <v>0</v>
      </c>
      <c r="M62" s="58">
        <v>0</v>
      </c>
      <c r="N62" s="78">
        <v>0</v>
      </c>
      <c r="O62" s="58">
        <v>0</v>
      </c>
      <c r="P62" s="58">
        <v>0</v>
      </c>
      <c r="Q62" s="58">
        <v>0</v>
      </c>
      <c r="R62" s="58">
        <v>0</v>
      </c>
      <c r="S62" s="58">
        <v>0</v>
      </c>
      <c r="T62" s="58">
        <v>0</v>
      </c>
      <c r="U62" s="120"/>
    </row>
    <row r="63" spans="1:21" x14ac:dyDescent="0.25">
      <c r="A63" s="119" t="s">
        <v>66</v>
      </c>
      <c r="B63" s="122" t="s">
        <v>67</v>
      </c>
      <c r="C63" s="69" t="s">
        <v>11</v>
      </c>
      <c r="D63" s="55">
        <f t="shared" si="5"/>
        <v>4884.6453500000007</v>
      </c>
      <c r="E63" s="55">
        <f>E64+E65+E66+E67</f>
        <v>0</v>
      </c>
      <c r="F63" s="55">
        <f t="shared" ref="F63:O63" si="84">F64+F65+F66+F67</f>
        <v>0</v>
      </c>
      <c r="G63" s="55">
        <f t="shared" si="84"/>
        <v>0</v>
      </c>
      <c r="H63" s="55">
        <f t="shared" si="84"/>
        <v>0</v>
      </c>
      <c r="I63" s="55">
        <f t="shared" si="84"/>
        <v>500</v>
      </c>
      <c r="J63" s="55">
        <f t="shared" si="84"/>
        <v>0</v>
      </c>
      <c r="K63" s="55">
        <f>K64+K65+K66+K67</f>
        <v>3248.3525400000003</v>
      </c>
      <c r="L63" s="55">
        <f t="shared" si="84"/>
        <v>1136.2928100000001</v>
      </c>
      <c r="M63" s="55">
        <f t="shared" si="84"/>
        <v>0</v>
      </c>
      <c r="N63" s="75">
        <f t="shared" si="84"/>
        <v>0</v>
      </c>
      <c r="O63" s="55">
        <f t="shared" si="84"/>
        <v>0</v>
      </c>
      <c r="P63" s="55">
        <f t="shared" ref="P63:T63" si="85">P64+P65+P66+P67</f>
        <v>0</v>
      </c>
      <c r="Q63" s="55">
        <f t="shared" si="85"/>
        <v>0</v>
      </c>
      <c r="R63" s="55">
        <f t="shared" si="85"/>
        <v>0</v>
      </c>
      <c r="S63" s="55">
        <f t="shared" si="85"/>
        <v>0</v>
      </c>
      <c r="T63" s="55">
        <f t="shared" si="85"/>
        <v>0</v>
      </c>
      <c r="U63" s="120"/>
    </row>
    <row r="64" spans="1:21" x14ac:dyDescent="0.25">
      <c r="A64" s="120"/>
      <c r="B64" s="123"/>
      <c r="C64" s="70" t="s">
        <v>48</v>
      </c>
      <c r="D64" s="55">
        <f t="shared" si="5"/>
        <v>0</v>
      </c>
      <c r="E64" s="56">
        <v>0</v>
      </c>
      <c r="F64" s="56">
        <v>0</v>
      </c>
      <c r="G64" s="56">
        <v>0</v>
      </c>
      <c r="H64" s="56">
        <v>0</v>
      </c>
      <c r="I64" s="56">
        <v>0</v>
      </c>
      <c r="J64" s="56">
        <v>0</v>
      </c>
      <c r="K64" s="56">
        <v>0</v>
      </c>
      <c r="L64" s="56">
        <v>0</v>
      </c>
      <c r="M64" s="58">
        <v>0</v>
      </c>
      <c r="N64" s="78">
        <v>0</v>
      </c>
      <c r="O64" s="58">
        <v>0</v>
      </c>
      <c r="P64" s="58">
        <v>0</v>
      </c>
      <c r="Q64" s="58">
        <v>0</v>
      </c>
      <c r="R64" s="58">
        <v>0</v>
      </c>
      <c r="S64" s="58">
        <v>0</v>
      </c>
      <c r="T64" s="58">
        <v>0</v>
      </c>
      <c r="U64" s="120"/>
    </row>
    <row r="65" spans="1:21" x14ac:dyDescent="0.25">
      <c r="A65" s="120"/>
      <c r="B65" s="123"/>
      <c r="C65" s="70" t="s">
        <v>49</v>
      </c>
      <c r="D65" s="55">
        <f t="shared" si="5"/>
        <v>4640.4141500000005</v>
      </c>
      <c r="E65" s="56">
        <v>0</v>
      </c>
      <c r="F65" s="56">
        <v>0</v>
      </c>
      <c r="G65" s="56">
        <v>0</v>
      </c>
      <c r="H65" s="56">
        <v>0</v>
      </c>
      <c r="I65" s="56">
        <v>475</v>
      </c>
      <c r="J65" s="56">
        <v>0</v>
      </c>
      <c r="K65" s="56">
        <f>2036.78304+284.1593+764.99364</f>
        <v>3085.9359800000002</v>
      </c>
      <c r="L65" s="56">
        <v>1079.4781700000001</v>
      </c>
      <c r="M65" s="58">
        <v>0</v>
      </c>
      <c r="N65" s="78">
        <v>0</v>
      </c>
      <c r="O65" s="58">
        <v>0</v>
      </c>
      <c r="P65" s="58">
        <v>0</v>
      </c>
      <c r="Q65" s="58">
        <v>0</v>
      </c>
      <c r="R65" s="58">
        <v>0</v>
      </c>
      <c r="S65" s="58">
        <v>0</v>
      </c>
      <c r="T65" s="58">
        <v>0</v>
      </c>
      <c r="U65" s="120"/>
    </row>
    <row r="66" spans="1:21" x14ac:dyDescent="0.25">
      <c r="A66" s="120"/>
      <c r="B66" s="123"/>
      <c r="C66" s="70" t="s">
        <v>50</v>
      </c>
      <c r="D66" s="55">
        <f>SUM(E66:O66)</f>
        <v>244.2312</v>
      </c>
      <c r="E66" s="56">
        <v>0</v>
      </c>
      <c r="F66" s="56">
        <v>0</v>
      </c>
      <c r="G66" s="56">
        <v>0</v>
      </c>
      <c r="H66" s="56">
        <v>0</v>
      </c>
      <c r="I66" s="56">
        <v>25</v>
      </c>
      <c r="J66" s="56">
        <v>0</v>
      </c>
      <c r="K66" s="56">
        <f>107.19799+14.95575+40.26282</f>
        <v>162.41656</v>
      </c>
      <c r="L66" s="56">
        <v>56.814639999999997</v>
      </c>
      <c r="M66" s="58">
        <v>0</v>
      </c>
      <c r="N66" s="78">
        <v>0</v>
      </c>
      <c r="O66" s="58">
        <v>0</v>
      </c>
      <c r="P66" s="58">
        <v>0</v>
      </c>
      <c r="Q66" s="58">
        <v>0</v>
      </c>
      <c r="R66" s="58">
        <v>0</v>
      </c>
      <c r="S66" s="58">
        <v>0</v>
      </c>
      <c r="T66" s="58">
        <v>0</v>
      </c>
      <c r="U66" s="120"/>
    </row>
    <row r="67" spans="1:21" x14ac:dyDescent="0.25">
      <c r="A67" s="121"/>
      <c r="B67" s="124"/>
      <c r="C67" s="70" t="s">
        <v>51</v>
      </c>
      <c r="D67" s="55">
        <f t="shared" si="5"/>
        <v>0</v>
      </c>
      <c r="E67" s="56">
        <v>0</v>
      </c>
      <c r="F67" s="56">
        <v>0</v>
      </c>
      <c r="G67" s="56">
        <v>0</v>
      </c>
      <c r="H67" s="56">
        <v>0</v>
      </c>
      <c r="I67" s="56">
        <v>0</v>
      </c>
      <c r="J67" s="56">
        <v>0</v>
      </c>
      <c r="K67" s="56">
        <v>0</v>
      </c>
      <c r="L67" s="56">
        <v>0</v>
      </c>
      <c r="M67" s="58">
        <v>0</v>
      </c>
      <c r="N67" s="78">
        <v>0</v>
      </c>
      <c r="O67" s="58">
        <v>0</v>
      </c>
      <c r="P67" s="58">
        <v>0</v>
      </c>
      <c r="Q67" s="58">
        <v>0</v>
      </c>
      <c r="R67" s="58">
        <v>0</v>
      </c>
      <c r="S67" s="58">
        <v>0</v>
      </c>
      <c r="T67" s="58">
        <v>0</v>
      </c>
      <c r="U67" s="120"/>
    </row>
    <row r="68" spans="1:21" x14ac:dyDescent="0.25">
      <c r="A68" s="119" t="s">
        <v>68</v>
      </c>
      <c r="B68" s="122" t="s">
        <v>69</v>
      </c>
      <c r="C68" s="69" t="s">
        <v>11</v>
      </c>
      <c r="D68" s="55">
        <f t="shared" si="5"/>
        <v>500</v>
      </c>
      <c r="E68" s="55">
        <f>E69+E70+E71+E72</f>
        <v>0</v>
      </c>
      <c r="F68" s="55">
        <f t="shared" ref="F68" si="86">F69+F70+F71+F72</f>
        <v>0</v>
      </c>
      <c r="G68" s="55">
        <f t="shared" ref="G68" si="87">G69+G70+G71+G72</f>
        <v>0</v>
      </c>
      <c r="H68" s="55">
        <f t="shared" ref="H68" si="88">H69+H70+H71+H72</f>
        <v>0</v>
      </c>
      <c r="I68" s="55">
        <f t="shared" ref="I68" si="89">I69+I70+I71+I72</f>
        <v>500</v>
      </c>
      <c r="J68" s="55">
        <f t="shared" ref="J68" si="90">J69+J70+J71+J72</f>
        <v>0</v>
      </c>
      <c r="K68" s="55">
        <f t="shared" ref="K68" si="91">K69+K70+K71+K72</f>
        <v>0</v>
      </c>
      <c r="L68" s="55">
        <f t="shared" ref="L68" si="92">L69+L70+L71+L72</f>
        <v>0</v>
      </c>
      <c r="M68" s="57">
        <f t="shared" ref="M68" si="93">M69+M70+M71+M72</f>
        <v>0</v>
      </c>
      <c r="N68" s="77">
        <f t="shared" ref="N68" si="94">N69+N70+N71+N72</f>
        <v>0</v>
      </c>
      <c r="O68" s="57">
        <f t="shared" ref="O68:T68" si="95">O69+O70+O71+O72</f>
        <v>0</v>
      </c>
      <c r="P68" s="57">
        <f t="shared" si="95"/>
        <v>0</v>
      </c>
      <c r="Q68" s="57">
        <f t="shared" si="95"/>
        <v>0</v>
      </c>
      <c r="R68" s="57">
        <f t="shared" si="95"/>
        <v>0</v>
      </c>
      <c r="S68" s="57">
        <f t="shared" si="95"/>
        <v>0</v>
      </c>
      <c r="T68" s="57">
        <f t="shared" si="95"/>
        <v>0</v>
      </c>
      <c r="U68" s="120"/>
    </row>
    <row r="69" spans="1:21" x14ac:dyDescent="0.25">
      <c r="A69" s="120"/>
      <c r="B69" s="123"/>
      <c r="C69" s="70" t="s">
        <v>48</v>
      </c>
      <c r="D69" s="55">
        <f t="shared" si="5"/>
        <v>0</v>
      </c>
      <c r="E69" s="56">
        <v>0</v>
      </c>
      <c r="F69" s="56">
        <v>0</v>
      </c>
      <c r="G69" s="56">
        <v>0</v>
      </c>
      <c r="H69" s="56">
        <v>0</v>
      </c>
      <c r="I69" s="56">
        <v>0</v>
      </c>
      <c r="J69" s="56">
        <v>0</v>
      </c>
      <c r="K69" s="56">
        <v>0</v>
      </c>
      <c r="L69" s="56">
        <v>0</v>
      </c>
      <c r="M69" s="58">
        <v>0</v>
      </c>
      <c r="N69" s="78">
        <v>0</v>
      </c>
      <c r="O69" s="58">
        <v>0</v>
      </c>
      <c r="P69" s="58">
        <v>0</v>
      </c>
      <c r="Q69" s="58">
        <v>0</v>
      </c>
      <c r="R69" s="58">
        <v>0</v>
      </c>
      <c r="S69" s="58">
        <v>0</v>
      </c>
      <c r="T69" s="58">
        <v>0</v>
      </c>
      <c r="U69" s="120"/>
    </row>
    <row r="70" spans="1:21" x14ac:dyDescent="0.25">
      <c r="A70" s="120"/>
      <c r="B70" s="123"/>
      <c r="C70" s="70" t="s">
        <v>49</v>
      </c>
      <c r="D70" s="55">
        <f t="shared" si="5"/>
        <v>475</v>
      </c>
      <c r="E70" s="56">
        <v>0</v>
      </c>
      <c r="F70" s="56">
        <v>0</v>
      </c>
      <c r="G70" s="56">
        <v>0</v>
      </c>
      <c r="H70" s="56">
        <v>0</v>
      </c>
      <c r="I70" s="56">
        <v>475</v>
      </c>
      <c r="J70" s="56">
        <v>0</v>
      </c>
      <c r="K70" s="56">
        <v>0</v>
      </c>
      <c r="L70" s="56">
        <v>0</v>
      </c>
      <c r="M70" s="58">
        <v>0</v>
      </c>
      <c r="N70" s="78">
        <v>0</v>
      </c>
      <c r="O70" s="58">
        <v>0</v>
      </c>
      <c r="P70" s="58">
        <v>0</v>
      </c>
      <c r="Q70" s="58">
        <v>0</v>
      </c>
      <c r="R70" s="58">
        <v>0</v>
      </c>
      <c r="S70" s="58">
        <v>0</v>
      </c>
      <c r="T70" s="58">
        <v>0</v>
      </c>
      <c r="U70" s="120"/>
    </row>
    <row r="71" spans="1:21" x14ac:dyDescent="0.25">
      <c r="A71" s="120"/>
      <c r="B71" s="123"/>
      <c r="C71" s="70" t="s">
        <v>50</v>
      </c>
      <c r="D71" s="55">
        <f t="shared" si="5"/>
        <v>25</v>
      </c>
      <c r="E71" s="56">
        <v>0</v>
      </c>
      <c r="F71" s="56">
        <v>0</v>
      </c>
      <c r="G71" s="56">
        <v>0</v>
      </c>
      <c r="H71" s="56">
        <v>0</v>
      </c>
      <c r="I71" s="56">
        <v>25</v>
      </c>
      <c r="J71" s="56">
        <v>0</v>
      </c>
      <c r="K71" s="56">
        <v>0</v>
      </c>
      <c r="L71" s="56">
        <v>0</v>
      </c>
      <c r="M71" s="58">
        <v>0</v>
      </c>
      <c r="N71" s="78">
        <v>0</v>
      </c>
      <c r="O71" s="58">
        <v>0</v>
      </c>
      <c r="P71" s="58">
        <v>0</v>
      </c>
      <c r="Q71" s="58">
        <v>0</v>
      </c>
      <c r="R71" s="58">
        <v>0</v>
      </c>
      <c r="S71" s="58">
        <v>0</v>
      </c>
      <c r="T71" s="58">
        <v>0</v>
      </c>
      <c r="U71" s="120"/>
    </row>
    <row r="72" spans="1:21" x14ac:dyDescent="0.25">
      <c r="A72" s="121"/>
      <c r="B72" s="124"/>
      <c r="C72" s="70" t="s">
        <v>51</v>
      </c>
      <c r="D72" s="55">
        <f t="shared" si="5"/>
        <v>0</v>
      </c>
      <c r="E72" s="56">
        <v>0</v>
      </c>
      <c r="F72" s="56">
        <v>0</v>
      </c>
      <c r="G72" s="56">
        <v>0</v>
      </c>
      <c r="H72" s="56">
        <v>0</v>
      </c>
      <c r="I72" s="56">
        <v>0</v>
      </c>
      <c r="J72" s="56">
        <v>0</v>
      </c>
      <c r="K72" s="56">
        <v>0</v>
      </c>
      <c r="L72" s="56">
        <v>0</v>
      </c>
      <c r="M72" s="58">
        <v>0</v>
      </c>
      <c r="N72" s="78">
        <v>0</v>
      </c>
      <c r="O72" s="58">
        <v>0</v>
      </c>
      <c r="P72" s="58">
        <v>0</v>
      </c>
      <c r="Q72" s="58">
        <v>0</v>
      </c>
      <c r="R72" s="58">
        <v>0</v>
      </c>
      <c r="S72" s="58">
        <v>0</v>
      </c>
      <c r="T72" s="58">
        <v>0</v>
      </c>
      <c r="U72" s="120"/>
    </row>
    <row r="73" spans="1:21" x14ac:dyDescent="0.25">
      <c r="A73" s="119" t="s">
        <v>75</v>
      </c>
      <c r="B73" s="122" t="s">
        <v>76</v>
      </c>
      <c r="C73" s="69" t="s">
        <v>11</v>
      </c>
      <c r="D73" s="55">
        <f t="shared" ref="D73:D153" si="96">SUM(E73:O73)</f>
        <v>2885.5329099999999</v>
      </c>
      <c r="E73" s="55">
        <f>E74+E75+E76+E77</f>
        <v>0</v>
      </c>
      <c r="F73" s="55">
        <f t="shared" ref="F73:O73" si="97">F74+F75+F76+F77</f>
        <v>0</v>
      </c>
      <c r="G73" s="55">
        <f t="shared" si="97"/>
        <v>0</v>
      </c>
      <c r="H73" s="55">
        <f t="shared" si="97"/>
        <v>0</v>
      </c>
      <c r="I73" s="55">
        <f t="shared" si="97"/>
        <v>0</v>
      </c>
      <c r="J73" s="55">
        <f>J74+J75+J76+J77</f>
        <v>2885.5329099999999</v>
      </c>
      <c r="K73" s="55">
        <f t="shared" si="97"/>
        <v>0</v>
      </c>
      <c r="L73" s="55">
        <f t="shared" si="97"/>
        <v>0</v>
      </c>
      <c r="M73" s="57">
        <f t="shared" si="97"/>
        <v>0</v>
      </c>
      <c r="N73" s="77">
        <f t="shared" si="97"/>
        <v>0</v>
      </c>
      <c r="O73" s="57">
        <f t="shared" si="97"/>
        <v>0</v>
      </c>
      <c r="P73" s="57">
        <f t="shared" ref="P73:T73" si="98">P74+P75+P76+P77</f>
        <v>0</v>
      </c>
      <c r="Q73" s="57">
        <f t="shared" si="98"/>
        <v>0</v>
      </c>
      <c r="R73" s="57">
        <f t="shared" si="98"/>
        <v>0</v>
      </c>
      <c r="S73" s="57">
        <f t="shared" si="98"/>
        <v>0</v>
      </c>
      <c r="T73" s="57">
        <f t="shared" si="98"/>
        <v>0</v>
      </c>
      <c r="U73" s="120"/>
    </row>
    <row r="74" spans="1:21" x14ac:dyDescent="0.25">
      <c r="A74" s="120"/>
      <c r="B74" s="123"/>
      <c r="C74" s="70" t="s">
        <v>48</v>
      </c>
      <c r="D74" s="55">
        <f t="shared" si="96"/>
        <v>0</v>
      </c>
      <c r="E74" s="56">
        <v>0</v>
      </c>
      <c r="F74" s="56">
        <v>0</v>
      </c>
      <c r="G74" s="56">
        <v>0</v>
      </c>
      <c r="H74" s="56">
        <v>0</v>
      </c>
      <c r="I74" s="56">
        <v>0</v>
      </c>
      <c r="J74" s="56">
        <v>0</v>
      </c>
      <c r="K74" s="56">
        <v>0</v>
      </c>
      <c r="L74" s="56">
        <v>0</v>
      </c>
      <c r="M74" s="58">
        <v>0</v>
      </c>
      <c r="N74" s="78">
        <v>0</v>
      </c>
      <c r="O74" s="58">
        <v>0</v>
      </c>
      <c r="P74" s="58">
        <v>0</v>
      </c>
      <c r="Q74" s="58">
        <v>0</v>
      </c>
      <c r="R74" s="58">
        <v>0</v>
      </c>
      <c r="S74" s="58">
        <v>0</v>
      </c>
      <c r="T74" s="58">
        <v>0</v>
      </c>
      <c r="U74" s="120"/>
    </row>
    <row r="75" spans="1:21" x14ac:dyDescent="0.25">
      <c r="A75" s="120"/>
      <c r="B75" s="123"/>
      <c r="C75" s="70" t="s">
        <v>49</v>
      </c>
      <c r="D75" s="55">
        <f t="shared" si="96"/>
        <v>2741.2562600000001</v>
      </c>
      <c r="E75" s="56">
        <v>0</v>
      </c>
      <c r="F75" s="56">
        <v>0</v>
      </c>
      <c r="G75" s="56">
        <v>0</v>
      </c>
      <c r="H75" s="56">
        <v>0</v>
      </c>
      <c r="I75" s="56">
        <v>0</v>
      </c>
      <c r="J75" s="56">
        <v>2741.2562600000001</v>
      </c>
      <c r="K75" s="56">
        <v>0</v>
      </c>
      <c r="L75" s="56">
        <v>0</v>
      </c>
      <c r="M75" s="58">
        <v>0</v>
      </c>
      <c r="N75" s="78">
        <v>0</v>
      </c>
      <c r="O75" s="58">
        <v>0</v>
      </c>
      <c r="P75" s="58">
        <v>0</v>
      </c>
      <c r="Q75" s="58">
        <v>0</v>
      </c>
      <c r="R75" s="58">
        <v>0</v>
      </c>
      <c r="S75" s="58">
        <v>0</v>
      </c>
      <c r="T75" s="58">
        <v>0</v>
      </c>
      <c r="U75" s="120"/>
    </row>
    <row r="76" spans="1:21" x14ac:dyDescent="0.25">
      <c r="A76" s="120"/>
      <c r="B76" s="123"/>
      <c r="C76" s="70" t="s">
        <v>50</v>
      </c>
      <c r="D76" s="55">
        <f t="shared" si="96"/>
        <v>144.27664999999999</v>
      </c>
      <c r="E76" s="56">
        <v>0</v>
      </c>
      <c r="F76" s="56">
        <v>0</v>
      </c>
      <c r="G76" s="56">
        <v>0</v>
      </c>
      <c r="H76" s="56">
        <v>0</v>
      </c>
      <c r="I76" s="56">
        <v>0</v>
      </c>
      <c r="J76" s="56">
        <v>144.27664999999999</v>
      </c>
      <c r="K76" s="56">
        <v>0</v>
      </c>
      <c r="L76" s="56">
        <v>0</v>
      </c>
      <c r="M76" s="58">
        <v>0</v>
      </c>
      <c r="N76" s="78">
        <v>0</v>
      </c>
      <c r="O76" s="58">
        <v>0</v>
      </c>
      <c r="P76" s="58">
        <v>0</v>
      </c>
      <c r="Q76" s="58">
        <v>0</v>
      </c>
      <c r="R76" s="58">
        <v>0</v>
      </c>
      <c r="S76" s="58">
        <v>0</v>
      </c>
      <c r="T76" s="58">
        <v>0</v>
      </c>
      <c r="U76" s="120"/>
    </row>
    <row r="77" spans="1:21" x14ac:dyDescent="0.25">
      <c r="A77" s="121"/>
      <c r="B77" s="124"/>
      <c r="C77" s="70" t="s">
        <v>51</v>
      </c>
      <c r="D77" s="55">
        <f t="shared" si="96"/>
        <v>0</v>
      </c>
      <c r="E77" s="56">
        <v>0</v>
      </c>
      <c r="F77" s="56">
        <v>0</v>
      </c>
      <c r="G77" s="56">
        <v>0</v>
      </c>
      <c r="H77" s="56">
        <v>0</v>
      </c>
      <c r="I77" s="56">
        <v>0</v>
      </c>
      <c r="J77" s="56">
        <v>0</v>
      </c>
      <c r="K77" s="56">
        <v>0</v>
      </c>
      <c r="L77" s="56">
        <v>0</v>
      </c>
      <c r="M77" s="58">
        <v>0</v>
      </c>
      <c r="N77" s="78">
        <v>0</v>
      </c>
      <c r="O77" s="58">
        <v>0</v>
      </c>
      <c r="P77" s="58">
        <v>0</v>
      </c>
      <c r="Q77" s="58">
        <v>0</v>
      </c>
      <c r="R77" s="58">
        <v>0</v>
      </c>
      <c r="S77" s="58">
        <v>0</v>
      </c>
      <c r="T77" s="58">
        <v>0</v>
      </c>
      <c r="U77" s="120"/>
    </row>
    <row r="78" spans="1:21" x14ac:dyDescent="0.25">
      <c r="A78" s="119" t="s">
        <v>78</v>
      </c>
      <c r="B78" s="122" t="s">
        <v>82</v>
      </c>
      <c r="C78" s="69" t="s">
        <v>11</v>
      </c>
      <c r="D78" s="55">
        <f t="shared" ref="D78:D91" si="99">SUM(E78:O78)</f>
        <v>900</v>
      </c>
      <c r="E78" s="55">
        <f>E79+E80+E81+E82</f>
        <v>0</v>
      </c>
      <c r="F78" s="55">
        <f t="shared" ref="F78:I78" si="100">F79+F80+F81+F82</f>
        <v>0</v>
      </c>
      <c r="G78" s="55">
        <f t="shared" si="100"/>
        <v>0</v>
      </c>
      <c r="H78" s="55">
        <f t="shared" si="100"/>
        <v>0</v>
      </c>
      <c r="I78" s="55">
        <f t="shared" si="100"/>
        <v>0</v>
      </c>
      <c r="J78" s="55">
        <f>J79+J80+J81+J82</f>
        <v>900</v>
      </c>
      <c r="K78" s="55">
        <f t="shared" ref="K78:O78" si="101">K79+K80+K81+K82</f>
        <v>0</v>
      </c>
      <c r="L78" s="55">
        <f t="shared" si="101"/>
        <v>0</v>
      </c>
      <c r="M78" s="57">
        <f t="shared" si="101"/>
        <v>0</v>
      </c>
      <c r="N78" s="77">
        <f t="shared" si="101"/>
        <v>0</v>
      </c>
      <c r="O78" s="57">
        <f t="shared" si="101"/>
        <v>0</v>
      </c>
      <c r="P78" s="57">
        <f t="shared" ref="P78:T78" si="102">P79+P80+P81+P82</f>
        <v>0</v>
      </c>
      <c r="Q78" s="57">
        <f t="shared" si="102"/>
        <v>0</v>
      </c>
      <c r="R78" s="57">
        <f t="shared" si="102"/>
        <v>0</v>
      </c>
      <c r="S78" s="57">
        <f t="shared" si="102"/>
        <v>0</v>
      </c>
      <c r="T78" s="57">
        <f t="shared" si="102"/>
        <v>0</v>
      </c>
      <c r="U78" s="120"/>
    </row>
    <row r="79" spans="1:21" x14ac:dyDescent="0.25">
      <c r="A79" s="120"/>
      <c r="B79" s="123"/>
      <c r="C79" s="70" t="s">
        <v>48</v>
      </c>
      <c r="D79" s="55">
        <f t="shared" si="99"/>
        <v>0</v>
      </c>
      <c r="E79" s="56">
        <v>0</v>
      </c>
      <c r="F79" s="56">
        <v>0</v>
      </c>
      <c r="G79" s="56">
        <v>0</v>
      </c>
      <c r="H79" s="56">
        <v>0</v>
      </c>
      <c r="I79" s="56">
        <v>0</v>
      </c>
      <c r="J79" s="56">
        <v>0</v>
      </c>
      <c r="K79" s="56">
        <v>0</v>
      </c>
      <c r="L79" s="56">
        <v>0</v>
      </c>
      <c r="M79" s="58">
        <v>0</v>
      </c>
      <c r="N79" s="78">
        <v>0</v>
      </c>
      <c r="O79" s="58">
        <v>0</v>
      </c>
      <c r="P79" s="58">
        <v>0</v>
      </c>
      <c r="Q79" s="58">
        <v>0</v>
      </c>
      <c r="R79" s="58">
        <v>0</v>
      </c>
      <c r="S79" s="58">
        <v>0</v>
      </c>
      <c r="T79" s="58">
        <v>0</v>
      </c>
      <c r="U79" s="120"/>
    </row>
    <row r="80" spans="1:21" x14ac:dyDescent="0.25">
      <c r="A80" s="120"/>
      <c r="B80" s="123"/>
      <c r="C80" s="70" t="s">
        <v>49</v>
      </c>
      <c r="D80" s="55">
        <f t="shared" si="99"/>
        <v>855</v>
      </c>
      <c r="E80" s="56">
        <v>0</v>
      </c>
      <c r="F80" s="56">
        <v>0</v>
      </c>
      <c r="G80" s="56">
        <v>0</v>
      </c>
      <c r="H80" s="56">
        <v>0</v>
      </c>
      <c r="I80" s="56">
        <v>0</v>
      </c>
      <c r="J80" s="56">
        <v>855</v>
      </c>
      <c r="K80" s="56">
        <v>0</v>
      </c>
      <c r="L80" s="56">
        <v>0</v>
      </c>
      <c r="M80" s="58">
        <v>0</v>
      </c>
      <c r="N80" s="78">
        <v>0</v>
      </c>
      <c r="O80" s="58">
        <v>0</v>
      </c>
      <c r="P80" s="58">
        <v>0</v>
      </c>
      <c r="Q80" s="58">
        <v>0</v>
      </c>
      <c r="R80" s="58">
        <v>0</v>
      </c>
      <c r="S80" s="58">
        <v>0</v>
      </c>
      <c r="T80" s="58">
        <v>0</v>
      </c>
      <c r="U80" s="120"/>
    </row>
    <row r="81" spans="1:21" x14ac:dyDescent="0.25">
      <c r="A81" s="120"/>
      <c r="B81" s="123"/>
      <c r="C81" s="70" t="s">
        <v>50</v>
      </c>
      <c r="D81" s="55">
        <f t="shared" si="99"/>
        <v>45</v>
      </c>
      <c r="E81" s="56">
        <v>0</v>
      </c>
      <c r="F81" s="56">
        <v>0</v>
      </c>
      <c r="G81" s="56">
        <v>0</v>
      </c>
      <c r="H81" s="56">
        <v>0</v>
      </c>
      <c r="I81" s="56">
        <v>0</v>
      </c>
      <c r="J81" s="56">
        <v>45</v>
      </c>
      <c r="K81" s="56">
        <v>0</v>
      </c>
      <c r="L81" s="56">
        <v>0</v>
      </c>
      <c r="M81" s="58">
        <v>0</v>
      </c>
      <c r="N81" s="78">
        <v>0</v>
      </c>
      <c r="O81" s="58">
        <v>0</v>
      </c>
      <c r="P81" s="58">
        <v>0</v>
      </c>
      <c r="Q81" s="58">
        <v>0</v>
      </c>
      <c r="R81" s="58">
        <v>0</v>
      </c>
      <c r="S81" s="58">
        <v>0</v>
      </c>
      <c r="T81" s="58">
        <v>0</v>
      </c>
      <c r="U81" s="120"/>
    </row>
    <row r="82" spans="1:21" x14ac:dyDescent="0.25">
      <c r="A82" s="121"/>
      <c r="B82" s="124"/>
      <c r="C82" s="70" t="s">
        <v>51</v>
      </c>
      <c r="D82" s="55">
        <f t="shared" si="99"/>
        <v>0</v>
      </c>
      <c r="E82" s="56">
        <v>0</v>
      </c>
      <c r="F82" s="56">
        <v>0</v>
      </c>
      <c r="G82" s="56">
        <v>0</v>
      </c>
      <c r="H82" s="56">
        <v>0</v>
      </c>
      <c r="I82" s="56">
        <v>0</v>
      </c>
      <c r="J82" s="56">
        <v>0</v>
      </c>
      <c r="K82" s="56">
        <v>0</v>
      </c>
      <c r="L82" s="56">
        <v>0</v>
      </c>
      <c r="M82" s="58">
        <v>0</v>
      </c>
      <c r="N82" s="78">
        <v>0</v>
      </c>
      <c r="O82" s="58">
        <v>0</v>
      </c>
      <c r="P82" s="58">
        <v>0</v>
      </c>
      <c r="Q82" s="58">
        <v>0</v>
      </c>
      <c r="R82" s="58">
        <v>0</v>
      </c>
      <c r="S82" s="58">
        <v>0</v>
      </c>
      <c r="T82" s="58">
        <v>0</v>
      </c>
      <c r="U82" s="120"/>
    </row>
    <row r="83" spans="1:21" x14ac:dyDescent="0.25">
      <c r="A83" s="119" t="s">
        <v>79</v>
      </c>
      <c r="B83" s="122" t="s">
        <v>83</v>
      </c>
      <c r="C83" s="69" t="s">
        <v>11</v>
      </c>
      <c r="D83" s="55">
        <f t="shared" si="99"/>
        <v>1455.05</v>
      </c>
      <c r="E83" s="55">
        <f>E84+E85+E86+E87</f>
        <v>0</v>
      </c>
      <c r="F83" s="55">
        <f t="shared" ref="F83:I83" si="103">F84+F85+F86+F87</f>
        <v>0</v>
      </c>
      <c r="G83" s="55">
        <f t="shared" si="103"/>
        <v>0</v>
      </c>
      <c r="H83" s="55">
        <f t="shared" si="103"/>
        <v>0</v>
      </c>
      <c r="I83" s="55">
        <f t="shared" si="103"/>
        <v>0</v>
      </c>
      <c r="J83" s="55">
        <f>J84+J85+J86+J87</f>
        <v>1455.05</v>
      </c>
      <c r="K83" s="55">
        <f t="shared" ref="K83:O83" si="104">K84+K85+K86+K87</f>
        <v>0</v>
      </c>
      <c r="L83" s="55">
        <f t="shared" si="104"/>
        <v>0</v>
      </c>
      <c r="M83" s="57">
        <f t="shared" si="104"/>
        <v>0</v>
      </c>
      <c r="N83" s="77">
        <f t="shared" si="104"/>
        <v>0</v>
      </c>
      <c r="O83" s="57">
        <f t="shared" si="104"/>
        <v>0</v>
      </c>
      <c r="P83" s="57">
        <f t="shared" ref="P83:T83" si="105">P84+P85+P86+P87</f>
        <v>0</v>
      </c>
      <c r="Q83" s="57">
        <f t="shared" si="105"/>
        <v>0</v>
      </c>
      <c r="R83" s="57">
        <f t="shared" si="105"/>
        <v>0</v>
      </c>
      <c r="S83" s="57">
        <f t="shared" si="105"/>
        <v>0</v>
      </c>
      <c r="T83" s="57">
        <f t="shared" si="105"/>
        <v>0</v>
      </c>
      <c r="U83" s="120"/>
    </row>
    <row r="84" spans="1:21" x14ac:dyDescent="0.25">
      <c r="A84" s="120"/>
      <c r="B84" s="123"/>
      <c r="C84" s="70" t="s">
        <v>48</v>
      </c>
      <c r="D84" s="55">
        <f t="shared" si="99"/>
        <v>0</v>
      </c>
      <c r="E84" s="56">
        <v>0</v>
      </c>
      <c r="F84" s="56">
        <v>0</v>
      </c>
      <c r="G84" s="56">
        <v>0</v>
      </c>
      <c r="H84" s="56">
        <v>0</v>
      </c>
      <c r="I84" s="56">
        <v>0</v>
      </c>
      <c r="J84" s="56">
        <v>0</v>
      </c>
      <c r="K84" s="56">
        <v>0</v>
      </c>
      <c r="L84" s="56">
        <v>0</v>
      </c>
      <c r="M84" s="58">
        <v>0</v>
      </c>
      <c r="N84" s="78">
        <v>0</v>
      </c>
      <c r="O84" s="58">
        <v>0</v>
      </c>
      <c r="P84" s="58">
        <v>0</v>
      </c>
      <c r="Q84" s="58">
        <v>0</v>
      </c>
      <c r="R84" s="58">
        <v>0</v>
      </c>
      <c r="S84" s="58">
        <v>0</v>
      </c>
      <c r="T84" s="58">
        <v>0</v>
      </c>
      <c r="U84" s="120"/>
    </row>
    <row r="85" spans="1:21" x14ac:dyDescent="0.25">
      <c r="A85" s="120"/>
      <c r="B85" s="123"/>
      <c r="C85" s="70" t="s">
        <v>49</v>
      </c>
      <c r="D85" s="55">
        <f t="shared" si="99"/>
        <v>1382.2974999999999</v>
      </c>
      <c r="E85" s="56">
        <v>0</v>
      </c>
      <c r="F85" s="56">
        <v>0</v>
      </c>
      <c r="G85" s="56">
        <v>0</v>
      </c>
      <c r="H85" s="56">
        <v>0</v>
      </c>
      <c r="I85" s="56">
        <v>0</v>
      </c>
      <c r="J85" s="56">
        <v>1382.2974999999999</v>
      </c>
      <c r="K85" s="56">
        <v>0</v>
      </c>
      <c r="L85" s="56">
        <v>0</v>
      </c>
      <c r="M85" s="58">
        <v>0</v>
      </c>
      <c r="N85" s="78">
        <v>0</v>
      </c>
      <c r="O85" s="58">
        <v>0</v>
      </c>
      <c r="P85" s="58">
        <v>0</v>
      </c>
      <c r="Q85" s="58">
        <v>0</v>
      </c>
      <c r="R85" s="58">
        <v>0</v>
      </c>
      <c r="S85" s="58">
        <v>0</v>
      </c>
      <c r="T85" s="58">
        <v>0</v>
      </c>
      <c r="U85" s="120"/>
    </row>
    <row r="86" spans="1:21" x14ac:dyDescent="0.25">
      <c r="A86" s="120"/>
      <c r="B86" s="123"/>
      <c r="C86" s="70" t="s">
        <v>50</v>
      </c>
      <c r="D86" s="55">
        <f t="shared" si="99"/>
        <v>72.752499999999998</v>
      </c>
      <c r="E86" s="56">
        <v>0</v>
      </c>
      <c r="F86" s="56">
        <v>0</v>
      </c>
      <c r="G86" s="56">
        <v>0</v>
      </c>
      <c r="H86" s="56">
        <v>0</v>
      </c>
      <c r="I86" s="56">
        <v>0</v>
      </c>
      <c r="J86" s="56">
        <v>72.752499999999998</v>
      </c>
      <c r="K86" s="56">
        <v>0</v>
      </c>
      <c r="L86" s="56">
        <v>0</v>
      </c>
      <c r="M86" s="58">
        <v>0</v>
      </c>
      <c r="N86" s="78">
        <v>0</v>
      </c>
      <c r="O86" s="58">
        <v>0</v>
      </c>
      <c r="P86" s="58">
        <v>0</v>
      </c>
      <c r="Q86" s="58">
        <v>0</v>
      </c>
      <c r="R86" s="58">
        <v>0</v>
      </c>
      <c r="S86" s="58">
        <v>0</v>
      </c>
      <c r="T86" s="58">
        <v>0</v>
      </c>
      <c r="U86" s="120"/>
    </row>
    <row r="87" spans="1:21" x14ac:dyDescent="0.25">
      <c r="A87" s="121"/>
      <c r="B87" s="124"/>
      <c r="C87" s="70" t="s">
        <v>51</v>
      </c>
      <c r="D87" s="55">
        <f t="shared" si="99"/>
        <v>0</v>
      </c>
      <c r="E87" s="56">
        <v>0</v>
      </c>
      <c r="F87" s="56">
        <v>0</v>
      </c>
      <c r="G87" s="56">
        <v>0</v>
      </c>
      <c r="H87" s="56">
        <v>0</v>
      </c>
      <c r="I87" s="56">
        <v>0</v>
      </c>
      <c r="J87" s="56">
        <v>0</v>
      </c>
      <c r="K87" s="56">
        <v>0</v>
      </c>
      <c r="L87" s="56">
        <v>0</v>
      </c>
      <c r="M87" s="58">
        <v>0</v>
      </c>
      <c r="N87" s="78">
        <v>0</v>
      </c>
      <c r="O87" s="58">
        <v>0</v>
      </c>
      <c r="P87" s="58">
        <v>0</v>
      </c>
      <c r="Q87" s="58">
        <v>0</v>
      </c>
      <c r="R87" s="58">
        <v>0</v>
      </c>
      <c r="S87" s="58">
        <v>0</v>
      </c>
      <c r="T87" s="58">
        <v>0</v>
      </c>
      <c r="U87" s="120"/>
    </row>
    <row r="88" spans="1:21" x14ac:dyDescent="0.25">
      <c r="A88" s="119" t="s">
        <v>80</v>
      </c>
      <c r="B88" s="122" t="s">
        <v>84</v>
      </c>
      <c r="C88" s="69" t="s">
        <v>11</v>
      </c>
      <c r="D88" s="55">
        <f t="shared" si="99"/>
        <v>157.04</v>
      </c>
      <c r="E88" s="55">
        <f>E89+E90+E91+E92</f>
        <v>0</v>
      </c>
      <c r="F88" s="55">
        <f t="shared" ref="F88:I88" si="106">F89+F90+F91+F92</f>
        <v>0</v>
      </c>
      <c r="G88" s="55">
        <f t="shared" si="106"/>
        <v>0</v>
      </c>
      <c r="H88" s="55">
        <f t="shared" si="106"/>
        <v>0</v>
      </c>
      <c r="I88" s="55">
        <f t="shared" si="106"/>
        <v>0</v>
      </c>
      <c r="J88" s="55">
        <f>J89+J90+J91+J92</f>
        <v>157.04</v>
      </c>
      <c r="K88" s="55">
        <f t="shared" ref="K88:O88" si="107">K89+K90+K91+K92</f>
        <v>0</v>
      </c>
      <c r="L88" s="55">
        <f t="shared" si="107"/>
        <v>0</v>
      </c>
      <c r="M88" s="57">
        <f t="shared" si="107"/>
        <v>0</v>
      </c>
      <c r="N88" s="77">
        <f t="shared" si="107"/>
        <v>0</v>
      </c>
      <c r="O88" s="57">
        <f t="shared" si="107"/>
        <v>0</v>
      </c>
      <c r="P88" s="57">
        <f t="shared" ref="P88:T88" si="108">P89+P90+P91+P92</f>
        <v>0</v>
      </c>
      <c r="Q88" s="57">
        <f t="shared" si="108"/>
        <v>0</v>
      </c>
      <c r="R88" s="57">
        <f t="shared" si="108"/>
        <v>0</v>
      </c>
      <c r="S88" s="57">
        <f t="shared" si="108"/>
        <v>0</v>
      </c>
      <c r="T88" s="57">
        <f t="shared" si="108"/>
        <v>0</v>
      </c>
      <c r="U88" s="120"/>
    </row>
    <row r="89" spans="1:21" x14ac:dyDescent="0.25">
      <c r="A89" s="120"/>
      <c r="B89" s="123"/>
      <c r="C89" s="70" t="s">
        <v>48</v>
      </c>
      <c r="D89" s="55">
        <f t="shared" si="99"/>
        <v>0</v>
      </c>
      <c r="E89" s="56">
        <v>0</v>
      </c>
      <c r="F89" s="56">
        <v>0</v>
      </c>
      <c r="G89" s="56">
        <v>0</v>
      </c>
      <c r="H89" s="56">
        <v>0</v>
      </c>
      <c r="I89" s="56">
        <v>0</v>
      </c>
      <c r="J89" s="56">
        <v>0</v>
      </c>
      <c r="K89" s="56">
        <v>0</v>
      </c>
      <c r="L89" s="56">
        <v>0</v>
      </c>
      <c r="M89" s="58">
        <v>0</v>
      </c>
      <c r="N89" s="78">
        <v>0</v>
      </c>
      <c r="O89" s="58">
        <v>0</v>
      </c>
      <c r="P89" s="58">
        <v>0</v>
      </c>
      <c r="Q89" s="58">
        <v>0</v>
      </c>
      <c r="R89" s="58">
        <v>0</v>
      </c>
      <c r="S89" s="58">
        <v>0</v>
      </c>
      <c r="T89" s="58">
        <v>0</v>
      </c>
      <c r="U89" s="120"/>
    </row>
    <row r="90" spans="1:21" x14ac:dyDescent="0.25">
      <c r="A90" s="120"/>
      <c r="B90" s="123"/>
      <c r="C90" s="70" t="s">
        <v>49</v>
      </c>
      <c r="D90" s="55">
        <f t="shared" si="99"/>
        <v>149.18799999999999</v>
      </c>
      <c r="E90" s="56">
        <v>0</v>
      </c>
      <c r="F90" s="56">
        <v>0</v>
      </c>
      <c r="G90" s="56">
        <v>0</v>
      </c>
      <c r="H90" s="56">
        <v>0</v>
      </c>
      <c r="I90" s="56">
        <v>0</v>
      </c>
      <c r="J90" s="56">
        <v>149.18799999999999</v>
      </c>
      <c r="K90" s="56">
        <v>0</v>
      </c>
      <c r="L90" s="56">
        <v>0</v>
      </c>
      <c r="M90" s="58">
        <v>0</v>
      </c>
      <c r="N90" s="78">
        <v>0</v>
      </c>
      <c r="O90" s="58">
        <v>0</v>
      </c>
      <c r="P90" s="58">
        <v>0</v>
      </c>
      <c r="Q90" s="58">
        <v>0</v>
      </c>
      <c r="R90" s="58">
        <v>0</v>
      </c>
      <c r="S90" s="58">
        <v>0</v>
      </c>
      <c r="T90" s="58">
        <v>0</v>
      </c>
      <c r="U90" s="120"/>
    </row>
    <row r="91" spans="1:21" x14ac:dyDescent="0.25">
      <c r="A91" s="120"/>
      <c r="B91" s="123"/>
      <c r="C91" s="70" t="s">
        <v>50</v>
      </c>
      <c r="D91" s="55">
        <f t="shared" si="99"/>
        <v>7.8520000000000003</v>
      </c>
      <c r="E91" s="56">
        <v>0</v>
      </c>
      <c r="F91" s="56">
        <v>0</v>
      </c>
      <c r="G91" s="56">
        <v>0</v>
      </c>
      <c r="H91" s="56">
        <v>0</v>
      </c>
      <c r="I91" s="56">
        <v>0</v>
      </c>
      <c r="J91" s="56">
        <v>7.8520000000000003</v>
      </c>
      <c r="K91" s="56">
        <v>0</v>
      </c>
      <c r="L91" s="56">
        <v>0</v>
      </c>
      <c r="M91" s="58">
        <v>0</v>
      </c>
      <c r="N91" s="78">
        <v>0</v>
      </c>
      <c r="O91" s="58">
        <v>0</v>
      </c>
      <c r="P91" s="58">
        <v>0</v>
      </c>
      <c r="Q91" s="58">
        <v>0</v>
      </c>
      <c r="R91" s="58">
        <v>0</v>
      </c>
      <c r="S91" s="58">
        <v>0</v>
      </c>
      <c r="T91" s="58">
        <v>0</v>
      </c>
      <c r="U91" s="120"/>
    </row>
    <row r="92" spans="1:21" x14ac:dyDescent="0.25">
      <c r="A92" s="121"/>
      <c r="B92" s="124"/>
      <c r="C92" s="70" t="s">
        <v>51</v>
      </c>
      <c r="D92" s="55">
        <f t="shared" si="96"/>
        <v>0</v>
      </c>
      <c r="E92" s="56">
        <v>0</v>
      </c>
      <c r="F92" s="56">
        <v>0</v>
      </c>
      <c r="G92" s="56">
        <v>0</v>
      </c>
      <c r="H92" s="56">
        <v>0</v>
      </c>
      <c r="I92" s="56">
        <v>0</v>
      </c>
      <c r="J92" s="56">
        <v>0</v>
      </c>
      <c r="K92" s="56">
        <v>0</v>
      </c>
      <c r="L92" s="56">
        <v>0</v>
      </c>
      <c r="M92" s="58">
        <v>0</v>
      </c>
      <c r="N92" s="78">
        <v>0</v>
      </c>
      <c r="O92" s="58">
        <v>0</v>
      </c>
      <c r="P92" s="58">
        <v>0</v>
      </c>
      <c r="Q92" s="58">
        <v>0</v>
      </c>
      <c r="R92" s="58">
        <v>0</v>
      </c>
      <c r="S92" s="58">
        <v>0</v>
      </c>
      <c r="T92" s="58">
        <v>0</v>
      </c>
      <c r="U92" s="120"/>
    </row>
    <row r="93" spans="1:21" x14ac:dyDescent="0.25">
      <c r="A93" s="119" t="s">
        <v>81</v>
      </c>
      <c r="B93" s="122" t="s">
        <v>85</v>
      </c>
      <c r="C93" s="69" t="s">
        <v>11</v>
      </c>
      <c r="D93" s="55">
        <f t="shared" si="96"/>
        <v>0</v>
      </c>
      <c r="E93" s="55">
        <f>E94+E95+E96+E97</f>
        <v>0</v>
      </c>
      <c r="F93" s="55">
        <f t="shared" ref="F93:I93" si="109">F94+F95+F96+F97</f>
        <v>0</v>
      </c>
      <c r="G93" s="55">
        <f t="shared" si="109"/>
        <v>0</v>
      </c>
      <c r="H93" s="55">
        <f t="shared" si="109"/>
        <v>0</v>
      </c>
      <c r="I93" s="55">
        <f t="shared" si="109"/>
        <v>0</v>
      </c>
      <c r="J93" s="55">
        <f>J94+J95+J96+J97</f>
        <v>0</v>
      </c>
      <c r="K93" s="55">
        <f t="shared" ref="K93:O93" si="110">K94+K95+K96+K97</f>
        <v>0</v>
      </c>
      <c r="L93" s="55">
        <f t="shared" si="110"/>
        <v>0</v>
      </c>
      <c r="M93" s="57">
        <f t="shared" si="110"/>
        <v>0</v>
      </c>
      <c r="N93" s="77">
        <f t="shared" si="110"/>
        <v>0</v>
      </c>
      <c r="O93" s="57">
        <f t="shared" si="110"/>
        <v>0</v>
      </c>
      <c r="P93" s="57">
        <f t="shared" ref="P93:T93" si="111">P94+P95+P96+P97</f>
        <v>0</v>
      </c>
      <c r="Q93" s="57">
        <f t="shared" si="111"/>
        <v>0</v>
      </c>
      <c r="R93" s="57">
        <f t="shared" si="111"/>
        <v>0</v>
      </c>
      <c r="S93" s="57">
        <f t="shared" si="111"/>
        <v>0</v>
      </c>
      <c r="T93" s="57">
        <f t="shared" si="111"/>
        <v>0</v>
      </c>
      <c r="U93" s="120"/>
    </row>
    <row r="94" spans="1:21" x14ac:dyDescent="0.25">
      <c r="A94" s="120"/>
      <c r="B94" s="123"/>
      <c r="C94" s="70" t="s">
        <v>48</v>
      </c>
      <c r="D94" s="55">
        <f t="shared" ref="D94:D111" si="112">SUM(E94:O94)</f>
        <v>0</v>
      </c>
      <c r="E94" s="56">
        <v>0</v>
      </c>
      <c r="F94" s="56">
        <v>0</v>
      </c>
      <c r="G94" s="56">
        <v>0</v>
      </c>
      <c r="H94" s="56">
        <v>0</v>
      </c>
      <c r="I94" s="56">
        <v>0</v>
      </c>
      <c r="J94" s="56">
        <v>0</v>
      </c>
      <c r="K94" s="56">
        <v>0</v>
      </c>
      <c r="L94" s="56">
        <v>0</v>
      </c>
      <c r="M94" s="58">
        <v>0</v>
      </c>
      <c r="N94" s="78">
        <v>0</v>
      </c>
      <c r="O94" s="58">
        <v>0</v>
      </c>
      <c r="P94" s="58">
        <v>0</v>
      </c>
      <c r="Q94" s="58">
        <v>0</v>
      </c>
      <c r="R94" s="58">
        <v>0</v>
      </c>
      <c r="S94" s="58">
        <v>0</v>
      </c>
      <c r="T94" s="58">
        <v>0</v>
      </c>
      <c r="U94" s="120"/>
    </row>
    <row r="95" spans="1:21" x14ac:dyDescent="0.25">
      <c r="A95" s="120"/>
      <c r="B95" s="123"/>
      <c r="C95" s="70" t="s">
        <v>49</v>
      </c>
      <c r="D95" s="55">
        <f t="shared" si="112"/>
        <v>0</v>
      </c>
      <c r="E95" s="56">
        <v>0</v>
      </c>
      <c r="F95" s="56">
        <v>0</v>
      </c>
      <c r="G95" s="56">
        <v>0</v>
      </c>
      <c r="H95" s="56">
        <v>0</v>
      </c>
      <c r="I95" s="56">
        <v>0</v>
      </c>
      <c r="J95" s="56">
        <v>0</v>
      </c>
      <c r="K95" s="56">
        <v>0</v>
      </c>
      <c r="L95" s="56">
        <v>0</v>
      </c>
      <c r="M95" s="58">
        <v>0</v>
      </c>
      <c r="N95" s="78">
        <v>0</v>
      </c>
      <c r="O95" s="58">
        <v>0</v>
      </c>
      <c r="P95" s="58">
        <v>0</v>
      </c>
      <c r="Q95" s="58">
        <v>0</v>
      </c>
      <c r="R95" s="58">
        <v>0</v>
      </c>
      <c r="S95" s="58">
        <v>0</v>
      </c>
      <c r="T95" s="58">
        <v>0</v>
      </c>
      <c r="U95" s="120"/>
    </row>
    <row r="96" spans="1:21" x14ac:dyDescent="0.25">
      <c r="A96" s="120"/>
      <c r="B96" s="123"/>
      <c r="C96" s="70" t="s">
        <v>50</v>
      </c>
      <c r="D96" s="55">
        <f t="shared" si="112"/>
        <v>0</v>
      </c>
      <c r="E96" s="56">
        <v>0</v>
      </c>
      <c r="F96" s="56">
        <v>0</v>
      </c>
      <c r="G96" s="56">
        <v>0</v>
      </c>
      <c r="H96" s="56">
        <v>0</v>
      </c>
      <c r="I96" s="56">
        <v>0</v>
      </c>
      <c r="J96" s="56">
        <v>0</v>
      </c>
      <c r="K96" s="56">
        <v>0</v>
      </c>
      <c r="L96" s="56">
        <v>0</v>
      </c>
      <c r="M96" s="58">
        <v>0</v>
      </c>
      <c r="N96" s="78">
        <v>0</v>
      </c>
      <c r="O96" s="58">
        <v>0</v>
      </c>
      <c r="P96" s="58">
        <v>0</v>
      </c>
      <c r="Q96" s="58">
        <v>0</v>
      </c>
      <c r="R96" s="58">
        <v>0</v>
      </c>
      <c r="S96" s="58">
        <v>0</v>
      </c>
      <c r="T96" s="58">
        <v>0</v>
      </c>
      <c r="U96" s="120"/>
    </row>
    <row r="97" spans="1:21" x14ac:dyDescent="0.25">
      <c r="A97" s="121"/>
      <c r="B97" s="124"/>
      <c r="C97" s="70" t="s">
        <v>51</v>
      </c>
      <c r="D97" s="55">
        <f t="shared" si="112"/>
        <v>0</v>
      </c>
      <c r="E97" s="56">
        <v>0</v>
      </c>
      <c r="F97" s="56">
        <v>0</v>
      </c>
      <c r="G97" s="56">
        <v>0</v>
      </c>
      <c r="H97" s="56">
        <v>0</v>
      </c>
      <c r="I97" s="56">
        <v>0</v>
      </c>
      <c r="J97" s="56">
        <v>0</v>
      </c>
      <c r="K97" s="56">
        <v>0</v>
      </c>
      <c r="L97" s="56">
        <v>0</v>
      </c>
      <c r="M97" s="58">
        <v>0</v>
      </c>
      <c r="N97" s="78">
        <v>0</v>
      </c>
      <c r="O97" s="58">
        <v>0</v>
      </c>
      <c r="P97" s="58">
        <v>0</v>
      </c>
      <c r="Q97" s="58">
        <v>0</v>
      </c>
      <c r="R97" s="58">
        <v>0</v>
      </c>
      <c r="S97" s="58">
        <v>0</v>
      </c>
      <c r="T97" s="58">
        <v>0</v>
      </c>
      <c r="U97" s="120"/>
    </row>
    <row r="98" spans="1:21" x14ac:dyDescent="0.25">
      <c r="A98" s="119" t="s">
        <v>87</v>
      </c>
      <c r="B98" s="122" t="s">
        <v>86</v>
      </c>
      <c r="C98" s="69" t="s">
        <v>11</v>
      </c>
      <c r="D98" s="55">
        <f t="shared" si="112"/>
        <v>65</v>
      </c>
      <c r="E98" s="55">
        <f>E99+E100+E101+E102</f>
        <v>0</v>
      </c>
      <c r="F98" s="55">
        <f t="shared" ref="F98:I98" si="113">F99+F100+F101+F102</f>
        <v>0</v>
      </c>
      <c r="G98" s="55">
        <f t="shared" si="113"/>
        <v>0</v>
      </c>
      <c r="H98" s="55">
        <f t="shared" si="113"/>
        <v>0</v>
      </c>
      <c r="I98" s="55">
        <f t="shared" si="113"/>
        <v>0</v>
      </c>
      <c r="J98" s="55">
        <f>J99+J100+J101+J102</f>
        <v>65</v>
      </c>
      <c r="K98" s="55">
        <f t="shared" ref="K98:O98" si="114">K99+K100+K101+K102</f>
        <v>0</v>
      </c>
      <c r="L98" s="55">
        <f t="shared" si="114"/>
        <v>0</v>
      </c>
      <c r="M98" s="57">
        <f t="shared" si="114"/>
        <v>0</v>
      </c>
      <c r="N98" s="77">
        <f t="shared" si="114"/>
        <v>0</v>
      </c>
      <c r="O98" s="57">
        <f t="shared" si="114"/>
        <v>0</v>
      </c>
      <c r="P98" s="57">
        <f t="shared" ref="P98:T98" si="115">P99+P100+P101+P102</f>
        <v>0</v>
      </c>
      <c r="Q98" s="57">
        <f t="shared" si="115"/>
        <v>0</v>
      </c>
      <c r="R98" s="57">
        <f t="shared" si="115"/>
        <v>0</v>
      </c>
      <c r="S98" s="57">
        <f t="shared" si="115"/>
        <v>0</v>
      </c>
      <c r="T98" s="57">
        <f t="shared" si="115"/>
        <v>0</v>
      </c>
      <c r="U98" s="120"/>
    </row>
    <row r="99" spans="1:21" x14ac:dyDescent="0.25">
      <c r="A99" s="120"/>
      <c r="B99" s="123"/>
      <c r="C99" s="70" t="s">
        <v>48</v>
      </c>
      <c r="D99" s="55">
        <f t="shared" si="112"/>
        <v>0</v>
      </c>
      <c r="E99" s="56">
        <v>0</v>
      </c>
      <c r="F99" s="56">
        <v>0</v>
      </c>
      <c r="G99" s="56">
        <v>0</v>
      </c>
      <c r="H99" s="56">
        <v>0</v>
      </c>
      <c r="I99" s="56">
        <v>0</v>
      </c>
      <c r="J99" s="56">
        <v>0</v>
      </c>
      <c r="K99" s="56">
        <v>0</v>
      </c>
      <c r="L99" s="56">
        <v>0</v>
      </c>
      <c r="M99" s="58">
        <v>0</v>
      </c>
      <c r="N99" s="78">
        <v>0</v>
      </c>
      <c r="O99" s="58">
        <v>0</v>
      </c>
      <c r="P99" s="58">
        <v>0</v>
      </c>
      <c r="Q99" s="58">
        <v>0</v>
      </c>
      <c r="R99" s="58">
        <v>0</v>
      </c>
      <c r="S99" s="58">
        <v>0</v>
      </c>
      <c r="T99" s="58">
        <v>0</v>
      </c>
      <c r="U99" s="120"/>
    </row>
    <row r="100" spans="1:21" x14ac:dyDescent="0.25">
      <c r="A100" s="120"/>
      <c r="B100" s="123"/>
      <c r="C100" s="70" t="s">
        <v>49</v>
      </c>
      <c r="D100" s="55">
        <f t="shared" si="112"/>
        <v>61.75</v>
      </c>
      <c r="E100" s="56">
        <v>0</v>
      </c>
      <c r="F100" s="56">
        <v>0</v>
      </c>
      <c r="G100" s="56">
        <v>0</v>
      </c>
      <c r="H100" s="56">
        <v>0</v>
      </c>
      <c r="I100" s="56">
        <v>0</v>
      </c>
      <c r="J100" s="56">
        <v>61.75</v>
      </c>
      <c r="K100" s="56">
        <v>0</v>
      </c>
      <c r="L100" s="56">
        <v>0</v>
      </c>
      <c r="M100" s="58">
        <v>0</v>
      </c>
      <c r="N100" s="78">
        <v>0</v>
      </c>
      <c r="O100" s="58">
        <v>0</v>
      </c>
      <c r="P100" s="58">
        <v>0</v>
      </c>
      <c r="Q100" s="58">
        <v>0</v>
      </c>
      <c r="R100" s="58">
        <v>0</v>
      </c>
      <c r="S100" s="58">
        <v>0</v>
      </c>
      <c r="T100" s="58">
        <v>0</v>
      </c>
      <c r="U100" s="120"/>
    </row>
    <row r="101" spans="1:21" x14ac:dyDescent="0.25">
      <c r="A101" s="120"/>
      <c r="B101" s="123"/>
      <c r="C101" s="70" t="s">
        <v>50</v>
      </c>
      <c r="D101" s="55">
        <f t="shared" si="112"/>
        <v>3.25</v>
      </c>
      <c r="E101" s="56">
        <v>0</v>
      </c>
      <c r="F101" s="56">
        <v>0</v>
      </c>
      <c r="G101" s="56">
        <v>0</v>
      </c>
      <c r="H101" s="56">
        <v>0</v>
      </c>
      <c r="I101" s="56">
        <v>0</v>
      </c>
      <c r="J101" s="56">
        <v>3.25</v>
      </c>
      <c r="K101" s="56">
        <v>0</v>
      </c>
      <c r="L101" s="56">
        <v>0</v>
      </c>
      <c r="M101" s="58">
        <v>0</v>
      </c>
      <c r="N101" s="78">
        <v>0</v>
      </c>
      <c r="O101" s="58">
        <v>0</v>
      </c>
      <c r="P101" s="58">
        <v>0</v>
      </c>
      <c r="Q101" s="58">
        <v>0</v>
      </c>
      <c r="R101" s="58">
        <v>0</v>
      </c>
      <c r="S101" s="58">
        <v>0</v>
      </c>
      <c r="T101" s="58">
        <v>0</v>
      </c>
      <c r="U101" s="120"/>
    </row>
    <row r="102" spans="1:21" x14ac:dyDescent="0.25">
      <c r="A102" s="121"/>
      <c r="B102" s="124"/>
      <c r="C102" s="70" t="s">
        <v>51</v>
      </c>
      <c r="D102" s="55">
        <f t="shared" si="112"/>
        <v>0</v>
      </c>
      <c r="E102" s="56">
        <v>0</v>
      </c>
      <c r="F102" s="56">
        <v>0</v>
      </c>
      <c r="G102" s="56">
        <v>0</v>
      </c>
      <c r="H102" s="56">
        <v>0</v>
      </c>
      <c r="I102" s="56">
        <v>0</v>
      </c>
      <c r="J102" s="56">
        <v>0</v>
      </c>
      <c r="K102" s="56">
        <v>0</v>
      </c>
      <c r="L102" s="56">
        <v>0</v>
      </c>
      <c r="M102" s="58">
        <v>0</v>
      </c>
      <c r="N102" s="78">
        <v>0</v>
      </c>
      <c r="O102" s="58">
        <v>0</v>
      </c>
      <c r="P102" s="58">
        <v>0</v>
      </c>
      <c r="Q102" s="58">
        <v>0</v>
      </c>
      <c r="R102" s="58">
        <v>0</v>
      </c>
      <c r="S102" s="58">
        <v>0</v>
      </c>
      <c r="T102" s="58">
        <v>0</v>
      </c>
      <c r="U102" s="120"/>
    </row>
    <row r="103" spans="1:21" x14ac:dyDescent="0.25">
      <c r="A103" s="119" t="s">
        <v>90</v>
      </c>
      <c r="B103" s="122" t="s">
        <v>88</v>
      </c>
      <c r="C103" s="69" t="s">
        <v>11</v>
      </c>
      <c r="D103" s="55">
        <f t="shared" si="112"/>
        <v>109.17</v>
      </c>
      <c r="E103" s="55">
        <f>E104+E105+E106+E107</f>
        <v>0</v>
      </c>
      <c r="F103" s="55">
        <f t="shared" ref="F103:I103" si="116">F104+F105+F106+F107</f>
        <v>0</v>
      </c>
      <c r="G103" s="55">
        <f t="shared" si="116"/>
        <v>0</v>
      </c>
      <c r="H103" s="55">
        <f t="shared" si="116"/>
        <v>0</v>
      </c>
      <c r="I103" s="55">
        <f t="shared" si="116"/>
        <v>0</v>
      </c>
      <c r="J103" s="55">
        <f>J104+J105+J106+J107</f>
        <v>109.17</v>
      </c>
      <c r="K103" s="55">
        <f t="shared" ref="K103:O103" si="117">K104+K105+K106+K107</f>
        <v>0</v>
      </c>
      <c r="L103" s="55">
        <f t="shared" si="117"/>
        <v>0</v>
      </c>
      <c r="M103" s="57">
        <f t="shared" si="117"/>
        <v>0</v>
      </c>
      <c r="N103" s="77">
        <f t="shared" si="117"/>
        <v>0</v>
      </c>
      <c r="O103" s="57">
        <f t="shared" si="117"/>
        <v>0</v>
      </c>
      <c r="P103" s="57">
        <f t="shared" ref="P103:T103" si="118">P104+P105+P106+P107</f>
        <v>0</v>
      </c>
      <c r="Q103" s="57">
        <f t="shared" si="118"/>
        <v>0</v>
      </c>
      <c r="R103" s="57">
        <f t="shared" si="118"/>
        <v>0</v>
      </c>
      <c r="S103" s="57">
        <f t="shared" si="118"/>
        <v>0</v>
      </c>
      <c r="T103" s="57">
        <f t="shared" si="118"/>
        <v>0</v>
      </c>
      <c r="U103" s="120"/>
    </row>
    <row r="104" spans="1:21" x14ac:dyDescent="0.25">
      <c r="A104" s="120"/>
      <c r="B104" s="123"/>
      <c r="C104" s="70" t="s">
        <v>48</v>
      </c>
      <c r="D104" s="55">
        <f t="shared" si="112"/>
        <v>0</v>
      </c>
      <c r="E104" s="56">
        <v>0</v>
      </c>
      <c r="F104" s="56">
        <v>0</v>
      </c>
      <c r="G104" s="56">
        <v>0</v>
      </c>
      <c r="H104" s="56">
        <v>0</v>
      </c>
      <c r="I104" s="56">
        <v>0</v>
      </c>
      <c r="J104" s="56">
        <v>0</v>
      </c>
      <c r="K104" s="56">
        <v>0</v>
      </c>
      <c r="L104" s="56">
        <v>0</v>
      </c>
      <c r="M104" s="58">
        <v>0</v>
      </c>
      <c r="N104" s="78">
        <v>0</v>
      </c>
      <c r="O104" s="58">
        <v>0</v>
      </c>
      <c r="P104" s="58">
        <v>0</v>
      </c>
      <c r="Q104" s="58">
        <v>0</v>
      </c>
      <c r="R104" s="58">
        <v>0</v>
      </c>
      <c r="S104" s="58">
        <v>0</v>
      </c>
      <c r="T104" s="58">
        <v>0</v>
      </c>
      <c r="U104" s="120"/>
    </row>
    <row r="105" spans="1:21" x14ac:dyDescent="0.25">
      <c r="A105" s="120"/>
      <c r="B105" s="123"/>
      <c r="C105" s="70" t="s">
        <v>49</v>
      </c>
      <c r="D105" s="55">
        <f t="shared" si="112"/>
        <v>103.7115</v>
      </c>
      <c r="E105" s="56">
        <v>0</v>
      </c>
      <c r="F105" s="56">
        <v>0</v>
      </c>
      <c r="G105" s="56">
        <v>0</v>
      </c>
      <c r="H105" s="56">
        <v>0</v>
      </c>
      <c r="I105" s="56">
        <v>0</v>
      </c>
      <c r="J105" s="56">
        <v>103.7115</v>
      </c>
      <c r="K105" s="56">
        <v>0</v>
      </c>
      <c r="L105" s="56">
        <v>0</v>
      </c>
      <c r="M105" s="58">
        <v>0</v>
      </c>
      <c r="N105" s="78">
        <v>0</v>
      </c>
      <c r="O105" s="58">
        <v>0</v>
      </c>
      <c r="P105" s="58">
        <v>0</v>
      </c>
      <c r="Q105" s="58">
        <v>0</v>
      </c>
      <c r="R105" s="58">
        <v>0</v>
      </c>
      <c r="S105" s="58">
        <v>0</v>
      </c>
      <c r="T105" s="58">
        <v>0</v>
      </c>
      <c r="U105" s="120"/>
    </row>
    <row r="106" spans="1:21" x14ac:dyDescent="0.25">
      <c r="A106" s="120"/>
      <c r="B106" s="123"/>
      <c r="C106" s="70" t="s">
        <v>50</v>
      </c>
      <c r="D106" s="55">
        <f t="shared" si="112"/>
        <v>5.4584999999999999</v>
      </c>
      <c r="E106" s="56">
        <v>0</v>
      </c>
      <c r="F106" s="56">
        <v>0</v>
      </c>
      <c r="G106" s="56">
        <v>0</v>
      </c>
      <c r="H106" s="56">
        <v>0</v>
      </c>
      <c r="I106" s="56">
        <v>0</v>
      </c>
      <c r="J106" s="56">
        <v>5.4584999999999999</v>
      </c>
      <c r="K106" s="56">
        <v>0</v>
      </c>
      <c r="L106" s="56">
        <v>0</v>
      </c>
      <c r="M106" s="58">
        <v>0</v>
      </c>
      <c r="N106" s="78">
        <v>0</v>
      </c>
      <c r="O106" s="58">
        <v>0</v>
      </c>
      <c r="P106" s="58">
        <v>0</v>
      </c>
      <c r="Q106" s="58">
        <v>0</v>
      </c>
      <c r="R106" s="58">
        <v>0</v>
      </c>
      <c r="S106" s="58">
        <v>0</v>
      </c>
      <c r="T106" s="58">
        <v>0</v>
      </c>
      <c r="U106" s="120"/>
    </row>
    <row r="107" spans="1:21" x14ac:dyDescent="0.25">
      <c r="A107" s="121"/>
      <c r="B107" s="124"/>
      <c r="C107" s="70" t="s">
        <v>51</v>
      </c>
      <c r="D107" s="55">
        <f t="shared" si="112"/>
        <v>0</v>
      </c>
      <c r="E107" s="56">
        <v>0</v>
      </c>
      <c r="F107" s="56">
        <v>0</v>
      </c>
      <c r="G107" s="56">
        <v>0</v>
      </c>
      <c r="H107" s="56">
        <v>0</v>
      </c>
      <c r="I107" s="56">
        <v>0</v>
      </c>
      <c r="J107" s="56">
        <v>0</v>
      </c>
      <c r="K107" s="56">
        <v>0</v>
      </c>
      <c r="L107" s="56">
        <v>0</v>
      </c>
      <c r="M107" s="58">
        <v>0</v>
      </c>
      <c r="N107" s="78">
        <v>0</v>
      </c>
      <c r="O107" s="58">
        <v>0</v>
      </c>
      <c r="P107" s="58">
        <v>0</v>
      </c>
      <c r="Q107" s="58">
        <v>0</v>
      </c>
      <c r="R107" s="58">
        <v>0</v>
      </c>
      <c r="S107" s="58">
        <v>0</v>
      </c>
      <c r="T107" s="58">
        <v>0</v>
      </c>
      <c r="U107" s="120"/>
    </row>
    <row r="108" spans="1:21" x14ac:dyDescent="0.25">
      <c r="A108" s="119" t="s">
        <v>91</v>
      </c>
      <c r="B108" s="122" t="s">
        <v>89</v>
      </c>
      <c r="C108" s="69" t="s">
        <v>11</v>
      </c>
      <c r="D108" s="55">
        <f t="shared" si="112"/>
        <v>227.3</v>
      </c>
      <c r="E108" s="55">
        <f>E109+E110+E111+E112</f>
        <v>0</v>
      </c>
      <c r="F108" s="55">
        <f t="shared" ref="F108:I108" si="119">F109+F110+F111+F112</f>
        <v>0</v>
      </c>
      <c r="G108" s="55">
        <f t="shared" si="119"/>
        <v>0</v>
      </c>
      <c r="H108" s="55">
        <f t="shared" si="119"/>
        <v>0</v>
      </c>
      <c r="I108" s="55">
        <f t="shared" si="119"/>
        <v>0</v>
      </c>
      <c r="J108" s="55">
        <f>J109+J110+J111+J112</f>
        <v>227.3</v>
      </c>
      <c r="K108" s="55">
        <f t="shared" ref="K108:O108" si="120">K109+K110+K111+K112</f>
        <v>0</v>
      </c>
      <c r="L108" s="55">
        <f t="shared" si="120"/>
        <v>0</v>
      </c>
      <c r="M108" s="57">
        <f t="shared" si="120"/>
        <v>0</v>
      </c>
      <c r="N108" s="77">
        <f t="shared" si="120"/>
        <v>0</v>
      </c>
      <c r="O108" s="57">
        <f t="shared" si="120"/>
        <v>0</v>
      </c>
      <c r="P108" s="57">
        <f t="shared" ref="P108:T108" si="121">P109+P110+P111+P112</f>
        <v>0</v>
      </c>
      <c r="Q108" s="57">
        <f t="shared" si="121"/>
        <v>0</v>
      </c>
      <c r="R108" s="57">
        <f t="shared" si="121"/>
        <v>0</v>
      </c>
      <c r="S108" s="57">
        <f t="shared" si="121"/>
        <v>0</v>
      </c>
      <c r="T108" s="57">
        <f t="shared" si="121"/>
        <v>0</v>
      </c>
      <c r="U108" s="120"/>
    </row>
    <row r="109" spans="1:21" x14ac:dyDescent="0.25">
      <c r="A109" s="120"/>
      <c r="B109" s="123"/>
      <c r="C109" s="70" t="s">
        <v>48</v>
      </c>
      <c r="D109" s="55">
        <f t="shared" si="112"/>
        <v>0</v>
      </c>
      <c r="E109" s="56">
        <v>0</v>
      </c>
      <c r="F109" s="56">
        <v>0</v>
      </c>
      <c r="G109" s="56">
        <v>0</v>
      </c>
      <c r="H109" s="56">
        <v>0</v>
      </c>
      <c r="I109" s="56">
        <v>0</v>
      </c>
      <c r="J109" s="56">
        <v>0</v>
      </c>
      <c r="K109" s="56">
        <v>0</v>
      </c>
      <c r="L109" s="56">
        <v>0</v>
      </c>
      <c r="M109" s="58">
        <v>0</v>
      </c>
      <c r="N109" s="78">
        <v>0</v>
      </c>
      <c r="O109" s="58">
        <v>0</v>
      </c>
      <c r="P109" s="58">
        <v>0</v>
      </c>
      <c r="Q109" s="58">
        <v>0</v>
      </c>
      <c r="R109" s="58">
        <v>0</v>
      </c>
      <c r="S109" s="58">
        <v>0</v>
      </c>
      <c r="T109" s="58">
        <v>0</v>
      </c>
      <c r="U109" s="120"/>
    </row>
    <row r="110" spans="1:21" x14ac:dyDescent="0.25">
      <c r="A110" s="120"/>
      <c r="B110" s="123"/>
      <c r="C110" s="70" t="s">
        <v>49</v>
      </c>
      <c r="D110" s="55">
        <f t="shared" si="112"/>
        <v>215.935</v>
      </c>
      <c r="E110" s="56">
        <v>0</v>
      </c>
      <c r="F110" s="56">
        <v>0</v>
      </c>
      <c r="G110" s="56">
        <v>0</v>
      </c>
      <c r="H110" s="56">
        <v>0</v>
      </c>
      <c r="I110" s="56">
        <v>0</v>
      </c>
      <c r="J110" s="56">
        <v>215.935</v>
      </c>
      <c r="K110" s="56">
        <v>0</v>
      </c>
      <c r="L110" s="56">
        <v>0</v>
      </c>
      <c r="M110" s="58">
        <v>0</v>
      </c>
      <c r="N110" s="78">
        <v>0</v>
      </c>
      <c r="O110" s="58">
        <v>0</v>
      </c>
      <c r="P110" s="58">
        <v>0</v>
      </c>
      <c r="Q110" s="58">
        <v>0</v>
      </c>
      <c r="R110" s="58">
        <v>0</v>
      </c>
      <c r="S110" s="58">
        <v>0</v>
      </c>
      <c r="T110" s="58">
        <v>0</v>
      </c>
      <c r="U110" s="120"/>
    </row>
    <row r="111" spans="1:21" x14ac:dyDescent="0.25">
      <c r="A111" s="120"/>
      <c r="B111" s="123"/>
      <c r="C111" s="70" t="s">
        <v>50</v>
      </c>
      <c r="D111" s="55">
        <f t="shared" si="112"/>
        <v>11.365</v>
      </c>
      <c r="E111" s="56">
        <v>0</v>
      </c>
      <c r="F111" s="56">
        <v>0</v>
      </c>
      <c r="G111" s="56">
        <v>0</v>
      </c>
      <c r="H111" s="56">
        <v>0</v>
      </c>
      <c r="I111" s="56">
        <v>0</v>
      </c>
      <c r="J111" s="56">
        <v>11.365</v>
      </c>
      <c r="K111" s="56">
        <v>0</v>
      </c>
      <c r="L111" s="56">
        <v>0</v>
      </c>
      <c r="M111" s="58">
        <v>0</v>
      </c>
      <c r="N111" s="78">
        <v>0</v>
      </c>
      <c r="O111" s="58">
        <v>0</v>
      </c>
      <c r="P111" s="58">
        <v>0</v>
      </c>
      <c r="Q111" s="58">
        <v>0</v>
      </c>
      <c r="R111" s="58">
        <v>0</v>
      </c>
      <c r="S111" s="58">
        <v>0</v>
      </c>
      <c r="T111" s="58">
        <v>0</v>
      </c>
      <c r="U111" s="120"/>
    </row>
    <row r="112" spans="1:21" x14ac:dyDescent="0.25">
      <c r="A112" s="121"/>
      <c r="B112" s="124"/>
      <c r="C112" s="70" t="s">
        <v>51</v>
      </c>
      <c r="D112" s="55">
        <f t="shared" ref="D112" si="122">SUM(E112:O112)</f>
        <v>0</v>
      </c>
      <c r="E112" s="56">
        <v>0</v>
      </c>
      <c r="F112" s="56">
        <v>0</v>
      </c>
      <c r="G112" s="56">
        <v>0</v>
      </c>
      <c r="H112" s="56">
        <v>0</v>
      </c>
      <c r="I112" s="56">
        <v>0</v>
      </c>
      <c r="J112" s="56">
        <v>0</v>
      </c>
      <c r="K112" s="56">
        <v>0</v>
      </c>
      <c r="L112" s="56">
        <v>0</v>
      </c>
      <c r="M112" s="58">
        <v>0</v>
      </c>
      <c r="N112" s="78">
        <v>0</v>
      </c>
      <c r="O112" s="58">
        <v>0</v>
      </c>
      <c r="P112" s="58">
        <v>0</v>
      </c>
      <c r="Q112" s="58">
        <v>0</v>
      </c>
      <c r="R112" s="58">
        <v>0</v>
      </c>
      <c r="S112" s="58">
        <v>0</v>
      </c>
      <c r="T112" s="58">
        <v>0</v>
      </c>
      <c r="U112" s="120"/>
    </row>
    <row r="113" spans="1:21" x14ac:dyDescent="0.25">
      <c r="A113" s="119" t="s">
        <v>94</v>
      </c>
      <c r="B113" s="122" t="s">
        <v>93</v>
      </c>
      <c r="C113" s="69" t="s">
        <v>11</v>
      </c>
      <c r="D113" s="55">
        <f>SUM(E113:O113)</f>
        <v>1800</v>
      </c>
      <c r="E113" s="55">
        <v>0</v>
      </c>
      <c r="F113" s="55">
        <v>0</v>
      </c>
      <c r="G113" s="55">
        <v>0</v>
      </c>
      <c r="H113" s="55">
        <v>0</v>
      </c>
      <c r="I113" s="55">
        <v>0</v>
      </c>
      <c r="J113" s="55">
        <v>0</v>
      </c>
      <c r="K113" s="55">
        <f>K114+K115+K116</f>
        <v>1800</v>
      </c>
      <c r="L113" s="55">
        <f t="shared" ref="L113:O113" si="123">L114+L115+L116</f>
        <v>0</v>
      </c>
      <c r="M113" s="57">
        <f t="shared" si="123"/>
        <v>0</v>
      </c>
      <c r="N113" s="77">
        <f t="shared" si="123"/>
        <v>0</v>
      </c>
      <c r="O113" s="57">
        <f t="shared" si="123"/>
        <v>0</v>
      </c>
      <c r="P113" s="57">
        <f t="shared" ref="P113:T113" si="124">P114+P115+P116</f>
        <v>0</v>
      </c>
      <c r="Q113" s="57">
        <f t="shared" si="124"/>
        <v>0</v>
      </c>
      <c r="R113" s="57">
        <f t="shared" si="124"/>
        <v>0</v>
      </c>
      <c r="S113" s="57">
        <f t="shared" si="124"/>
        <v>0</v>
      </c>
      <c r="T113" s="57">
        <f t="shared" si="124"/>
        <v>0</v>
      </c>
      <c r="U113" s="120"/>
    </row>
    <row r="114" spans="1:21" x14ac:dyDescent="0.25">
      <c r="A114" s="120"/>
      <c r="B114" s="123"/>
      <c r="C114" s="70" t="s">
        <v>48</v>
      </c>
      <c r="D114" s="55">
        <f>SUM(E114:O114)</f>
        <v>0</v>
      </c>
      <c r="E114" s="56">
        <v>0</v>
      </c>
      <c r="F114" s="56">
        <v>0</v>
      </c>
      <c r="G114" s="56">
        <v>0</v>
      </c>
      <c r="H114" s="56">
        <v>0</v>
      </c>
      <c r="I114" s="56">
        <v>0</v>
      </c>
      <c r="J114" s="56">
        <v>0</v>
      </c>
      <c r="K114" s="56">
        <v>0</v>
      </c>
      <c r="L114" s="56">
        <v>0</v>
      </c>
      <c r="M114" s="58">
        <v>0</v>
      </c>
      <c r="N114" s="78">
        <v>0</v>
      </c>
      <c r="O114" s="58">
        <v>0</v>
      </c>
      <c r="P114" s="58">
        <v>0</v>
      </c>
      <c r="Q114" s="58">
        <v>0</v>
      </c>
      <c r="R114" s="58">
        <v>0</v>
      </c>
      <c r="S114" s="58">
        <v>0</v>
      </c>
      <c r="T114" s="58">
        <v>0</v>
      </c>
      <c r="U114" s="120"/>
    </row>
    <row r="115" spans="1:21" x14ac:dyDescent="0.25">
      <c r="A115" s="120"/>
      <c r="B115" s="123"/>
      <c r="C115" s="70" t="s">
        <v>49</v>
      </c>
      <c r="D115" s="55">
        <f t="shared" ref="D115:D117" si="125">SUM(E115:O115)</f>
        <v>1710</v>
      </c>
      <c r="E115" s="56">
        <v>0</v>
      </c>
      <c r="F115" s="56">
        <v>0</v>
      </c>
      <c r="G115" s="56">
        <v>0</v>
      </c>
      <c r="H115" s="56">
        <v>0</v>
      </c>
      <c r="I115" s="56">
        <v>0</v>
      </c>
      <c r="J115" s="56">
        <v>0</v>
      </c>
      <c r="K115" s="56">
        <v>1710</v>
      </c>
      <c r="L115" s="56">
        <v>0</v>
      </c>
      <c r="M115" s="58">
        <v>0</v>
      </c>
      <c r="N115" s="78">
        <v>0</v>
      </c>
      <c r="O115" s="58">
        <v>0</v>
      </c>
      <c r="P115" s="58">
        <v>0</v>
      </c>
      <c r="Q115" s="58">
        <v>0</v>
      </c>
      <c r="R115" s="58">
        <v>0</v>
      </c>
      <c r="S115" s="58">
        <v>0</v>
      </c>
      <c r="T115" s="58">
        <v>0</v>
      </c>
      <c r="U115" s="120"/>
    </row>
    <row r="116" spans="1:21" x14ac:dyDescent="0.25">
      <c r="A116" s="120"/>
      <c r="B116" s="123"/>
      <c r="C116" s="70" t="s">
        <v>50</v>
      </c>
      <c r="D116" s="55">
        <f t="shared" si="125"/>
        <v>90</v>
      </c>
      <c r="E116" s="56">
        <v>0</v>
      </c>
      <c r="F116" s="56">
        <v>0</v>
      </c>
      <c r="G116" s="56">
        <v>0</v>
      </c>
      <c r="H116" s="56">
        <v>0</v>
      </c>
      <c r="I116" s="56">
        <v>0</v>
      </c>
      <c r="J116" s="56">
        <v>0</v>
      </c>
      <c r="K116" s="56">
        <v>90</v>
      </c>
      <c r="L116" s="56">
        <v>0</v>
      </c>
      <c r="M116" s="58">
        <v>0</v>
      </c>
      <c r="N116" s="78">
        <v>0</v>
      </c>
      <c r="O116" s="58">
        <v>0</v>
      </c>
      <c r="P116" s="58">
        <v>0</v>
      </c>
      <c r="Q116" s="58">
        <v>0</v>
      </c>
      <c r="R116" s="58">
        <v>0</v>
      </c>
      <c r="S116" s="58">
        <v>0</v>
      </c>
      <c r="T116" s="58">
        <v>0</v>
      </c>
      <c r="U116" s="120"/>
    </row>
    <row r="117" spans="1:21" x14ac:dyDescent="0.25">
      <c r="A117" s="121"/>
      <c r="B117" s="124"/>
      <c r="C117" s="70" t="s">
        <v>51</v>
      </c>
      <c r="D117" s="55">
        <f t="shared" si="125"/>
        <v>0</v>
      </c>
      <c r="E117" s="56">
        <v>0</v>
      </c>
      <c r="F117" s="56">
        <v>0</v>
      </c>
      <c r="G117" s="56">
        <v>0</v>
      </c>
      <c r="H117" s="56">
        <v>0</v>
      </c>
      <c r="I117" s="56">
        <v>0</v>
      </c>
      <c r="J117" s="56">
        <v>0</v>
      </c>
      <c r="K117" s="56">
        <v>0</v>
      </c>
      <c r="L117" s="56">
        <v>0</v>
      </c>
      <c r="M117" s="58">
        <v>0</v>
      </c>
      <c r="N117" s="78">
        <v>0</v>
      </c>
      <c r="O117" s="58">
        <v>0</v>
      </c>
      <c r="P117" s="58">
        <v>0</v>
      </c>
      <c r="Q117" s="58">
        <v>0</v>
      </c>
      <c r="R117" s="58">
        <v>0</v>
      </c>
      <c r="S117" s="58">
        <v>0</v>
      </c>
      <c r="T117" s="58">
        <v>0</v>
      </c>
      <c r="U117" s="120"/>
    </row>
    <row r="118" spans="1:21" x14ac:dyDescent="0.25">
      <c r="A118" s="119" t="s">
        <v>95</v>
      </c>
      <c r="B118" s="122" t="s">
        <v>96</v>
      </c>
      <c r="C118" s="69" t="s">
        <v>11</v>
      </c>
      <c r="D118" s="55">
        <f>SUM(E118:O118)</f>
        <v>153.35138000000001</v>
      </c>
      <c r="E118" s="55">
        <v>0</v>
      </c>
      <c r="F118" s="55">
        <v>0</v>
      </c>
      <c r="G118" s="55">
        <v>0</v>
      </c>
      <c r="H118" s="55">
        <v>0</v>
      </c>
      <c r="I118" s="55">
        <v>0</v>
      </c>
      <c r="J118" s="55">
        <v>0</v>
      </c>
      <c r="K118" s="55">
        <f>K119+K120+K121</f>
        <v>153.35138000000001</v>
      </c>
      <c r="L118" s="55">
        <f t="shared" ref="L118:O118" si="126">L119+L120+L121</f>
        <v>0</v>
      </c>
      <c r="M118" s="57">
        <f t="shared" si="126"/>
        <v>0</v>
      </c>
      <c r="N118" s="77">
        <f t="shared" si="126"/>
        <v>0</v>
      </c>
      <c r="O118" s="57">
        <f t="shared" si="126"/>
        <v>0</v>
      </c>
      <c r="P118" s="57">
        <f t="shared" ref="P118:T118" si="127">P119+P120+P121</f>
        <v>0</v>
      </c>
      <c r="Q118" s="57">
        <f t="shared" si="127"/>
        <v>0</v>
      </c>
      <c r="R118" s="57">
        <f t="shared" si="127"/>
        <v>0</v>
      </c>
      <c r="S118" s="57">
        <f t="shared" si="127"/>
        <v>0</v>
      </c>
      <c r="T118" s="57">
        <f t="shared" si="127"/>
        <v>0</v>
      </c>
      <c r="U118" s="120"/>
    </row>
    <row r="119" spans="1:21" x14ac:dyDescent="0.25">
      <c r="A119" s="120"/>
      <c r="B119" s="123"/>
      <c r="C119" s="70" t="s">
        <v>48</v>
      </c>
      <c r="D119" s="55">
        <f>SUM(E119:O119)</f>
        <v>0</v>
      </c>
      <c r="E119" s="56">
        <v>0</v>
      </c>
      <c r="F119" s="56">
        <v>0</v>
      </c>
      <c r="G119" s="56">
        <v>0</v>
      </c>
      <c r="H119" s="56">
        <v>0</v>
      </c>
      <c r="I119" s="56">
        <v>0</v>
      </c>
      <c r="J119" s="56">
        <v>0</v>
      </c>
      <c r="K119" s="56">
        <v>0</v>
      </c>
      <c r="L119" s="56">
        <v>0</v>
      </c>
      <c r="M119" s="58">
        <v>0</v>
      </c>
      <c r="N119" s="78">
        <v>0</v>
      </c>
      <c r="O119" s="58">
        <v>0</v>
      </c>
      <c r="P119" s="58">
        <v>0</v>
      </c>
      <c r="Q119" s="58">
        <v>0</v>
      </c>
      <c r="R119" s="58">
        <v>0</v>
      </c>
      <c r="S119" s="58">
        <v>0</v>
      </c>
      <c r="T119" s="58">
        <v>0</v>
      </c>
      <c r="U119" s="120"/>
    </row>
    <row r="120" spans="1:21" x14ac:dyDescent="0.25">
      <c r="A120" s="120"/>
      <c r="B120" s="123"/>
      <c r="C120" s="70" t="s">
        <v>49</v>
      </c>
      <c r="D120" s="55">
        <f t="shared" ref="D120:D122" si="128">SUM(E120:O120)</f>
        <v>145.68380999999999</v>
      </c>
      <c r="E120" s="56">
        <v>0</v>
      </c>
      <c r="F120" s="56">
        <v>0</v>
      </c>
      <c r="G120" s="56">
        <v>0</v>
      </c>
      <c r="H120" s="56">
        <v>0</v>
      </c>
      <c r="I120" s="56">
        <v>0</v>
      </c>
      <c r="J120" s="56">
        <v>0</v>
      </c>
      <c r="K120" s="56">
        <v>145.68380999999999</v>
      </c>
      <c r="L120" s="56">
        <v>0</v>
      </c>
      <c r="M120" s="58">
        <v>0</v>
      </c>
      <c r="N120" s="78">
        <v>0</v>
      </c>
      <c r="O120" s="58">
        <v>0</v>
      </c>
      <c r="P120" s="58">
        <v>0</v>
      </c>
      <c r="Q120" s="58">
        <v>0</v>
      </c>
      <c r="R120" s="58">
        <v>0</v>
      </c>
      <c r="S120" s="58">
        <v>0</v>
      </c>
      <c r="T120" s="58">
        <v>0</v>
      </c>
      <c r="U120" s="120"/>
    </row>
    <row r="121" spans="1:21" x14ac:dyDescent="0.25">
      <c r="A121" s="120"/>
      <c r="B121" s="123"/>
      <c r="C121" s="70" t="s">
        <v>50</v>
      </c>
      <c r="D121" s="55">
        <f t="shared" si="128"/>
        <v>7.6675700000000004</v>
      </c>
      <c r="E121" s="56">
        <v>0</v>
      </c>
      <c r="F121" s="56">
        <v>0</v>
      </c>
      <c r="G121" s="56">
        <v>0</v>
      </c>
      <c r="H121" s="56">
        <v>0</v>
      </c>
      <c r="I121" s="56">
        <v>0</v>
      </c>
      <c r="J121" s="56">
        <v>0</v>
      </c>
      <c r="K121" s="56">
        <v>7.6675700000000004</v>
      </c>
      <c r="L121" s="56">
        <v>0</v>
      </c>
      <c r="M121" s="58">
        <v>0</v>
      </c>
      <c r="N121" s="78">
        <v>0</v>
      </c>
      <c r="O121" s="58">
        <v>0</v>
      </c>
      <c r="P121" s="58">
        <v>0</v>
      </c>
      <c r="Q121" s="58">
        <v>0</v>
      </c>
      <c r="R121" s="58">
        <v>0</v>
      </c>
      <c r="S121" s="58">
        <v>0</v>
      </c>
      <c r="T121" s="58">
        <v>0</v>
      </c>
      <c r="U121" s="120"/>
    </row>
    <row r="122" spans="1:21" x14ac:dyDescent="0.25">
      <c r="A122" s="121"/>
      <c r="B122" s="124"/>
      <c r="C122" s="70" t="s">
        <v>51</v>
      </c>
      <c r="D122" s="55">
        <f t="shared" si="128"/>
        <v>0</v>
      </c>
      <c r="E122" s="56">
        <v>0</v>
      </c>
      <c r="F122" s="56">
        <v>0</v>
      </c>
      <c r="G122" s="56">
        <v>0</v>
      </c>
      <c r="H122" s="56">
        <v>0</v>
      </c>
      <c r="I122" s="56">
        <v>0</v>
      </c>
      <c r="J122" s="56">
        <v>0</v>
      </c>
      <c r="K122" s="56">
        <v>0</v>
      </c>
      <c r="L122" s="56">
        <v>0</v>
      </c>
      <c r="M122" s="58">
        <v>0</v>
      </c>
      <c r="N122" s="78">
        <v>0</v>
      </c>
      <c r="O122" s="58">
        <v>0</v>
      </c>
      <c r="P122" s="58">
        <v>0</v>
      </c>
      <c r="Q122" s="58">
        <v>0</v>
      </c>
      <c r="R122" s="58">
        <v>0</v>
      </c>
      <c r="S122" s="58">
        <v>0</v>
      </c>
      <c r="T122" s="58">
        <v>0</v>
      </c>
      <c r="U122" s="120"/>
    </row>
    <row r="123" spans="1:21" x14ac:dyDescent="0.25">
      <c r="A123" s="119" t="s">
        <v>97</v>
      </c>
      <c r="B123" s="122" t="s">
        <v>98</v>
      </c>
      <c r="C123" s="69" t="s">
        <v>11</v>
      </c>
      <c r="D123" s="55">
        <f>D124+D125+D126+D127</f>
        <v>0</v>
      </c>
      <c r="E123" s="56">
        <f>SUM(E124:E127)</f>
        <v>0</v>
      </c>
      <c r="F123" s="56">
        <f t="shared" ref="F123:O123" si="129">SUM(F124:F127)</f>
        <v>0</v>
      </c>
      <c r="G123" s="56">
        <f t="shared" si="129"/>
        <v>0</v>
      </c>
      <c r="H123" s="56">
        <f t="shared" si="129"/>
        <v>0</v>
      </c>
      <c r="I123" s="56">
        <f t="shared" si="129"/>
        <v>0</v>
      </c>
      <c r="J123" s="56">
        <f t="shared" si="129"/>
        <v>0</v>
      </c>
      <c r="K123" s="56">
        <f t="shared" si="129"/>
        <v>0</v>
      </c>
      <c r="L123" s="56">
        <f t="shared" si="129"/>
        <v>0</v>
      </c>
      <c r="M123" s="56">
        <f t="shared" si="129"/>
        <v>0</v>
      </c>
      <c r="N123" s="76">
        <f t="shared" si="129"/>
        <v>0</v>
      </c>
      <c r="O123" s="56">
        <f t="shared" si="129"/>
        <v>0</v>
      </c>
      <c r="P123" s="56">
        <f t="shared" ref="P123:T123" si="130">SUM(P124:P127)</f>
        <v>0</v>
      </c>
      <c r="Q123" s="56">
        <f t="shared" si="130"/>
        <v>0</v>
      </c>
      <c r="R123" s="56">
        <f t="shared" si="130"/>
        <v>0</v>
      </c>
      <c r="S123" s="56">
        <f t="shared" si="130"/>
        <v>0</v>
      </c>
      <c r="T123" s="56">
        <f t="shared" si="130"/>
        <v>0</v>
      </c>
      <c r="U123" s="120"/>
    </row>
    <row r="124" spans="1:21" x14ac:dyDescent="0.25">
      <c r="A124" s="120"/>
      <c r="B124" s="123"/>
      <c r="C124" s="70" t="s">
        <v>48</v>
      </c>
      <c r="D124" s="55">
        <f>SUM(E124:O124)</f>
        <v>0</v>
      </c>
      <c r="E124" s="56">
        <v>0</v>
      </c>
      <c r="F124" s="56">
        <v>0</v>
      </c>
      <c r="G124" s="56">
        <v>0</v>
      </c>
      <c r="H124" s="56">
        <v>0</v>
      </c>
      <c r="I124" s="56">
        <v>0</v>
      </c>
      <c r="J124" s="56">
        <v>0</v>
      </c>
      <c r="K124" s="56">
        <v>0</v>
      </c>
      <c r="L124" s="56">
        <v>0</v>
      </c>
      <c r="M124" s="58">
        <v>0</v>
      </c>
      <c r="N124" s="78">
        <v>0</v>
      </c>
      <c r="O124" s="58">
        <v>0</v>
      </c>
      <c r="P124" s="58">
        <v>0</v>
      </c>
      <c r="Q124" s="58">
        <v>0</v>
      </c>
      <c r="R124" s="58">
        <v>0</v>
      </c>
      <c r="S124" s="58">
        <v>0</v>
      </c>
      <c r="T124" s="58">
        <v>0</v>
      </c>
      <c r="U124" s="120"/>
    </row>
    <row r="125" spans="1:21" x14ac:dyDescent="0.25">
      <c r="A125" s="120"/>
      <c r="B125" s="123"/>
      <c r="C125" s="70" t="s">
        <v>49</v>
      </c>
      <c r="D125" s="55">
        <f t="shared" ref="D125:D127" si="131">SUM(E125:O125)</f>
        <v>0</v>
      </c>
      <c r="E125" s="56">
        <v>0</v>
      </c>
      <c r="F125" s="56">
        <v>0</v>
      </c>
      <c r="G125" s="56">
        <v>0</v>
      </c>
      <c r="H125" s="56">
        <v>0</v>
      </c>
      <c r="I125" s="56">
        <v>0</v>
      </c>
      <c r="J125" s="56">
        <v>0</v>
      </c>
      <c r="K125" s="56">
        <v>0</v>
      </c>
      <c r="L125" s="56">
        <v>0</v>
      </c>
      <c r="M125" s="58">
        <v>0</v>
      </c>
      <c r="N125" s="78">
        <v>0</v>
      </c>
      <c r="O125" s="58">
        <v>0</v>
      </c>
      <c r="P125" s="58">
        <v>0</v>
      </c>
      <c r="Q125" s="58">
        <v>0</v>
      </c>
      <c r="R125" s="58">
        <v>0</v>
      </c>
      <c r="S125" s="58">
        <v>0</v>
      </c>
      <c r="T125" s="58">
        <v>0</v>
      </c>
      <c r="U125" s="120"/>
    </row>
    <row r="126" spans="1:21" x14ac:dyDescent="0.25">
      <c r="A126" s="120"/>
      <c r="B126" s="123"/>
      <c r="C126" s="70" t="s">
        <v>50</v>
      </c>
      <c r="D126" s="55">
        <f t="shared" si="131"/>
        <v>0</v>
      </c>
      <c r="E126" s="56">
        <v>0</v>
      </c>
      <c r="F126" s="56">
        <v>0</v>
      </c>
      <c r="G126" s="56">
        <v>0</v>
      </c>
      <c r="H126" s="56">
        <v>0</v>
      </c>
      <c r="I126" s="56">
        <v>0</v>
      </c>
      <c r="J126" s="56">
        <v>0</v>
      </c>
      <c r="K126" s="56">
        <v>0</v>
      </c>
      <c r="L126" s="56">
        <v>0</v>
      </c>
      <c r="M126" s="58">
        <v>0</v>
      </c>
      <c r="N126" s="78">
        <v>0</v>
      </c>
      <c r="O126" s="58">
        <v>0</v>
      </c>
      <c r="P126" s="58">
        <v>0</v>
      </c>
      <c r="Q126" s="58">
        <v>0</v>
      </c>
      <c r="R126" s="58">
        <v>0</v>
      </c>
      <c r="S126" s="58">
        <v>0</v>
      </c>
      <c r="T126" s="58">
        <v>0</v>
      </c>
      <c r="U126" s="120"/>
    </row>
    <row r="127" spans="1:21" x14ac:dyDescent="0.25">
      <c r="A127" s="121"/>
      <c r="B127" s="124"/>
      <c r="C127" s="70" t="s">
        <v>51</v>
      </c>
      <c r="D127" s="55">
        <f t="shared" si="131"/>
        <v>0</v>
      </c>
      <c r="E127" s="56">
        <v>0</v>
      </c>
      <c r="F127" s="56">
        <v>0</v>
      </c>
      <c r="G127" s="56">
        <v>0</v>
      </c>
      <c r="H127" s="56">
        <v>0</v>
      </c>
      <c r="I127" s="56">
        <v>0</v>
      </c>
      <c r="J127" s="56">
        <v>0</v>
      </c>
      <c r="K127" s="56">
        <v>0</v>
      </c>
      <c r="L127" s="56">
        <v>0</v>
      </c>
      <c r="M127" s="58">
        <v>0</v>
      </c>
      <c r="N127" s="78">
        <v>0</v>
      </c>
      <c r="O127" s="58">
        <v>0</v>
      </c>
      <c r="P127" s="58">
        <v>0</v>
      </c>
      <c r="Q127" s="58">
        <v>0</v>
      </c>
      <c r="R127" s="58">
        <v>0</v>
      </c>
      <c r="S127" s="58">
        <v>0</v>
      </c>
      <c r="T127" s="58">
        <v>0</v>
      </c>
      <c r="U127" s="120"/>
    </row>
    <row r="128" spans="1:21" x14ac:dyDescent="0.25">
      <c r="A128" s="119" t="s">
        <v>101</v>
      </c>
      <c r="B128" s="122" t="s">
        <v>103</v>
      </c>
      <c r="C128" s="69" t="s">
        <v>11</v>
      </c>
      <c r="D128" s="55">
        <f>D129+D130+D131+D132</f>
        <v>2308.89453</v>
      </c>
      <c r="E128" s="56">
        <f>SUM(E129:E132)</f>
        <v>0</v>
      </c>
      <c r="F128" s="56">
        <f t="shared" ref="F128:O128" si="132">SUM(F129:F132)</f>
        <v>0</v>
      </c>
      <c r="G128" s="56">
        <f t="shared" si="132"/>
        <v>0</v>
      </c>
      <c r="H128" s="56">
        <f t="shared" si="132"/>
        <v>0</v>
      </c>
      <c r="I128" s="56">
        <f t="shared" si="132"/>
        <v>0</v>
      </c>
      <c r="J128" s="56">
        <f t="shared" si="132"/>
        <v>0</v>
      </c>
      <c r="K128" s="56">
        <f t="shared" si="132"/>
        <v>0</v>
      </c>
      <c r="L128" s="55">
        <f t="shared" si="132"/>
        <v>2308.89453</v>
      </c>
      <c r="M128" s="56">
        <f t="shared" si="132"/>
        <v>0</v>
      </c>
      <c r="N128" s="76">
        <f t="shared" si="132"/>
        <v>0</v>
      </c>
      <c r="O128" s="56">
        <f t="shared" si="132"/>
        <v>0</v>
      </c>
      <c r="P128" s="56">
        <f t="shared" ref="P128:T128" si="133">SUM(P129:P132)</f>
        <v>0</v>
      </c>
      <c r="Q128" s="56">
        <f t="shared" si="133"/>
        <v>0</v>
      </c>
      <c r="R128" s="56">
        <f t="shared" si="133"/>
        <v>0</v>
      </c>
      <c r="S128" s="56">
        <f t="shared" si="133"/>
        <v>0</v>
      </c>
      <c r="T128" s="56">
        <f t="shared" si="133"/>
        <v>0</v>
      </c>
      <c r="U128" s="120"/>
    </row>
    <row r="129" spans="1:21" x14ac:dyDescent="0.25">
      <c r="A129" s="120"/>
      <c r="B129" s="123"/>
      <c r="C129" s="70" t="s">
        <v>48</v>
      </c>
      <c r="D129" s="55">
        <f>SUM(E129:O129)</f>
        <v>0</v>
      </c>
      <c r="E129" s="56">
        <v>0</v>
      </c>
      <c r="F129" s="56">
        <v>0</v>
      </c>
      <c r="G129" s="56">
        <v>0</v>
      </c>
      <c r="H129" s="56">
        <v>0</v>
      </c>
      <c r="I129" s="56">
        <v>0</v>
      </c>
      <c r="J129" s="56">
        <v>0</v>
      </c>
      <c r="K129" s="56">
        <v>0</v>
      </c>
      <c r="L129" s="56">
        <v>0</v>
      </c>
      <c r="M129" s="58">
        <v>0</v>
      </c>
      <c r="N129" s="78">
        <v>0</v>
      </c>
      <c r="O129" s="58">
        <v>0</v>
      </c>
      <c r="P129" s="58">
        <v>0</v>
      </c>
      <c r="Q129" s="58">
        <v>0</v>
      </c>
      <c r="R129" s="58">
        <v>0</v>
      </c>
      <c r="S129" s="58">
        <v>0</v>
      </c>
      <c r="T129" s="58">
        <v>0</v>
      </c>
      <c r="U129" s="120"/>
    </row>
    <row r="130" spans="1:21" x14ac:dyDescent="0.25">
      <c r="A130" s="120"/>
      <c r="B130" s="123"/>
      <c r="C130" s="70" t="s">
        <v>49</v>
      </c>
      <c r="D130" s="55">
        <f t="shared" ref="D130:D132" si="134">SUM(E130:O130)</f>
        <v>2193.4497999999999</v>
      </c>
      <c r="E130" s="56">
        <v>0</v>
      </c>
      <c r="F130" s="56">
        <v>0</v>
      </c>
      <c r="G130" s="56">
        <v>0</v>
      </c>
      <c r="H130" s="56">
        <v>0</v>
      </c>
      <c r="I130" s="56">
        <v>0</v>
      </c>
      <c r="J130" s="56">
        <v>0</v>
      </c>
      <c r="K130" s="56">
        <v>0</v>
      </c>
      <c r="L130" s="56">
        <v>2193.4497999999999</v>
      </c>
      <c r="M130" s="58">
        <v>0</v>
      </c>
      <c r="N130" s="78">
        <v>0</v>
      </c>
      <c r="O130" s="58">
        <v>0</v>
      </c>
      <c r="P130" s="58">
        <v>0</v>
      </c>
      <c r="Q130" s="58">
        <v>0</v>
      </c>
      <c r="R130" s="58">
        <v>0</v>
      </c>
      <c r="S130" s="58">
        <v>0</v>
      </c>
      <c r="T130" s="58">
        <v>0</v>
      </c>
      <c r="U130" s="120"/>
    </row>
    <row r="131" spans="1:21" x14ac:dyDescent="0.25">
      <c r="A131" s="120"/>
      <c r="B131" s="123"/>
      <c r="C131" s="70" t="s">
        <v>50</v>
      </c>
      <c r="D131" s="55">
        <f t="shared" si="134"/>
        <v>115.44473000000001</v>
      </c>
      <c r="E131" s="56">
        <v>0</v>
      </c>
      <c r="F131" s="56">
        <v>0</v>
      </c>
      <c r="G131" s="56">
        <v>0</v>
      </c>
      <c r="H131" s="56">
        <v>0</v>
      </c>
      <c r="I131" s="56">
        <v>0</v>
      </c>
      <c r="J131" s="56">
        <v>0</v>
      </c>
      <c r="K131" s="56">
        <v>0</v>
      </c>
      <c r="L131" s="56">
        <v>115.44473000000001</v>
      </c>
      <c r="M131" s="58">
        <v>0</v>
      </c>
      <c r="N131" s="78">
        <v>0</v>
      </c>
      <c r="O131" s="58">
        <v>0</v>
      </c>
      <c r="P131" s="58">
        <v>0</v>
      </c>
      <c r="Q131" s="58">
        <v>0</v>
      </c>
      <c r="R131" s="58">
        <v>0</v>
      </c>
      <c r="S131" s="58">
        <v>0</v>
      </c>
      <c r="T131" s="58">
        <v>0</v>
      </c>
      <c r="U131" s="120"/>
    </row>
    <row r="132" spans="1:21" x14ac:dyDescent="0.25">
      <c r="A132" s="121"/>
      <c r="B132" s="124"/>
      <c r="C132" s="70" t="s">
        <v>51</v>
      </c>
      <c r="D132" s="55">
        <f t="shared" si="134"/>
        <v>0</v>
      </c>
      <c r="E132" s="56">
        <v>0</v>
      </c>
      <c r="F132" s="56">
        <v>0</v>
      </c>
      <c r="G132" s="56">
        <v>0</v>
      </c>
      <c r="H132" s="56">
        <v>0</v>
      </c>
      <c r="I132" s="56">
        <v>0</v>
      </c>
      <c r="J132" s="56">
        <v>0</v>
      </c>
      <c r="K132" s="56">
        <v>0</v>
      </c>
      <c r="L132" s="56">
        <v>0</v>
      </c>
      <c r="M132" s="58">
        <v>0</v>
      </c>
      <c r="N132" s="78">
        <v>0</v>
      </c>
      <c r="O132" s="58">
        <v>0</v>
      </c>
      <c r="P132" s="58">
        <v>0</v>
      </c>
      <c r="Q132" s="58">
        <v>0</v>
      </c>
      <c r="R132" s="58">
        <v>0</v>
      </c>
      <c r="S132" s="58">
        <v>0</v>
      </c>
      <c r="T132" s="58">
        <v>0</v>
      </c>
      <c r="U132" s="120"/>
    </row>
    <row r="133" spans="1:21" s="80" customFormat="1" x14ac:dyDescent="0.25">
      <c r="A133" s="152" t="s">
        <v>107</v>
      </c>
      <c r="B133" s="155" t="s">
        <v>108</v>
      </c>
      <c r="C133" s="79" t="s">
        <v>11</v>
      </c>
      <c r="D133" s="75">
        <f>D134+D135+D136+D137</f>
        <v>1500</v>
      </c>
      <c r="E133" s="75">
        <f t="shared" ref="E133" si="135">E134+E135+E136+E137</f>
        <v>0</v>
      </c>
      <c r="F133" s="75">
        <f t="shared" ref="F133" si="136">F134+F135+F136+F137</f>
        <v>0</v>
      </c>
      <c r="G133" s="75">
        <f t="shared" ref="G133" si="137">G134+G135+G136+G137</f>
        <v>0</v>
      </c>
      <c r="H133" s="75">
        <f t="shared" ref="H133" si="138">H134+H135+H136+H137</f>
        <v>0</v>
      </c>
      <c r="I133" s="75">
        <f t="shared" ref="I133" si="139">I134+I135+I136+I137</f>
        <v>0</v>
      </c>
      <c r="J133" s="75">
        <f t="shared" ref="J133" si="140">J134+J135+J136+J137</f>
        <v>0</v>
      </c>
      <c r="K133" s="75">
        <f t="shared" ref="K133" si="141">K134+K135+K136+K137</f>
        <v>0</v>
      </c>
      <c r="L133" s="75">
        <f t="shared" ref="L133" si="142">L134+L135+L136+L137</f>
        <v>0</v>
      </c>
      <c r="M133" s="75">
        <f t="shared" ref="M133" si="143">M134+M135+M136+M137</f>
        <v>0</v>
      </c>
      <c r="N133" s="75">
        <f t="shared" ref="N133" si="144">N134+N135+N136+N137</f>
        <v>1500</v>
      </c>
      <c r="O133" s="75">
        <f t="shared" ref="O133" si="145">O134+O135+O136+O137</f>
        <v>0</v>
      </c>
      <c r="P133" s="75">
        <f t="shared" ref="P133" si="146">P134+P135+P136+P137</f>
        <v>0</v>
      </c>
      <c r="Q133" s="75">
        <f t="shared" ref="Q133" si="147">Q134+Q135+Q136+Q137</f>
        <v>0</v>
      </c>
      <c r="R133" s="75">
        <f t="shared" ref="R133" si="148">R134+R135+R136+R137</f>
        <v>0</v>
      </c>
      <c r="S133" s="75">
        <f t="shared" ref="S133" si="149">S134+S135+S136+S137</f>
        <v>0</v>
      </c>
      <c r="T133" s="75">
        <f t="shared" ref="T133" si="150">T134+T135+T136+T137</f>
        <v>0</v>
      </c>
      <c r="U133" s="120"/>
    </row>
    <row r="134" spans="1:21" s="80" customFormat="1" x14ac:dyDescent="0.25">
      <c r="A134" s="153"/>
      <c r="B134" s="156"/>
      <c r="C134" s="81" t="s">
        <v>48</v>
      </c>
      <c r="D134" s="75">
        <f>SUM(E134:O134)</f>
        <v>0</v>
      </c>
      <c r="E134" s="76">
        <v>0</v>
      </c>
      <c r="F134" s="76">
        <v>0</v>
      </c>
      <c r="G134" s="76">
        <v>0</v>
      </c>
      <c r="H134" s="76">
        <v>0</v>
      </c>
      <c r="I134" s="76">
        <v>0</v>
      </c>
      <c r="J134" s="76">
        <v>0</v>
      </c>
      <c r="K134" s="76">
        <v>0</v>
      </c>
      <c r="L134" s="76">
        <v>0</v>
      </c>
      <c r="M134" s="78">
        <v>0</v>
      </c>
      <c r="N134" s="78">
        <v>0</v>
      </c>
      <c r="O134" s="78">
        <v>0</v>
      </c>
      <c r="P134" s="78">
        <v>0</v>
      </c>
      <c r="Q134" s="78">
        <v>0</v>
      </c>
      <c r="R134" s="78">
        <v>0</v>
      </c>
      <c r="S134" s="78">
        <v>0</v>
      </c>
      <c r="T134" s="78">
        <v>0</v>
      </c>
      <c r="U134" s="120"/>
    </row>
    <row r="135" spans="1:21" s="80" customFormat="1" x14ac:dyDescent="0.25">
      <c r="A135" s="153"/>
      <c r="B135" s="156"/>
      <c r="C135" s="81" t="s">
        <v>49</v>
      </c>
      <c r="D135" s="75">
        <f t="shared" ref="D135:D137" si="151">SUM(E135:O135)</f>
        <v>0</v>
      </c>
      <c r="E135" s="76">
        <v>0</v>
      </c>
      <c r="F135" s="76">
        <v>0</v>
      </c>
      <c r="G135" s="76">
        <v>0</v>
      </c>
      <c r="H135" s="76">
        <v>0</v>
      </c>
      <c r="I135" s="76">
        <v>0</v>
      </c>
      <c r="J135" s="76">
        <v>0</v>
      </c>
      <c r="K135" s="76">
        <v>0</v>
      </c>
      <c r="L135" s="76">
        <v>0</v>
      </c>
      <c r="M135" s="78">
        <v>0</v>
      </c>
      <c r="N135" s="78">
        <v>0</v>
      </c>
      <c r="O135" s="78">
        <v>0</v>
      </c>
      <c r="P135" s="78">
        <v>0</v>
      </c>
      <c r="Q135" s="78">
        <v>0</v>
      </c>
      <c r="R135" s="78">
        <v>0</v>
      </c>
      <c r="S135" s="78">
        <v>0</v>
      </c>
      <c r="T135" s="78">
        <v>0</v>
      </c>
      <c r="U135" s="120"/>
    </row>
    <row r="136" spans="1:21" s="80" customFormat="1" x14ac:dyDescent="0.25">
      <c r="A136" s="153"/>
      <c r="B136" s="156"/>
      <c r="C136" s="81" t="s">
        <v>50</v>
      </c>
      <c r="D136" s="75">
        <f t="shared" si="151"/>
        <v>1500</v>
      </c>
      <c r="E136" s="76">
        <v>0</v>
      </c>
      <c r="F136" s="76">
        <v>0</v>
      </c>
      <c r="G136" s="76">
        <v>0</v>
      </c>
      <c r="H136" s="76">
        <v>0</v>
      </c>
      <c r="I136" s="76">
        <v>0</v>
      </c>
      <c r="J136" s="76">
        <v>0</v>
      </c>
      <c r="K136" s="76">
        <v>0</v>
      </c>
      <c r="L136" s="76">
        <v>0</v>
      </c>
      <c r="M136" s="78">
        <v>0</v>
      </c>
      <c r="N136" s="78">
        <v>1500</v>
      </c>
      <c r="O136" s="78">
        <v>0</v>
      </c>
      <c r="P136" s="78">
        <v>0</v>
      </c>
      <c r="Q136" s="78">
        <v>0</v>
      </c>
      <c r="R136" s="78">
        <v>0</v>
      </c>
      <c r="S136" s="78">
        <v>0</v>
      </c>
      <c r="T136" s="78">
        <v>0</v>
      </c>
      <c r="U136" s="120"/>
    </row>
    <row r="137" spans="1:21" s="80" customFormat="1" x14ac:dyDescent="0.25">
      <c r="A137" s="154"/>
      <c r="B137" s="157"/>
      <c r="C137" s="81" t="s">
        <v>51</v>
      </c>
      <c r="D137" s="75">
        <f t="shared" si="151"/>
        <v>0</v>
      </c>
      <c r="E137" s="76">
        <v>0</v>
      </c>
      <c r="F137" s="76">
        <v>0</v>
      </c>
      <c r="G137" s="76">
        <v>0</v>
      </c>
      <c r="H137" s="76">
        <v>0</v>
      </c>
      <c r="I137" s="76">
        <v>0</v>
      </c>
      <c r="J137" s="76">
        <v>0</v>
      </c>
      <c r="K137" s="76">
        <v>0</v>
      </c>
      <c r="L137" s="76">
        <v>0</v>
      </c>
      <c r="M137" s="78">
        <v>0</v>
      </c>
      <c r="N137" s="78">
        <v>0</v>
      </c>
      <c r="O137" s="78">
        <v>0</v>
      </c>
      <c r="P137" s="78">
        <v>0</v>
      </c>
      <c r="Q137" s="78">
        <v>0</v>
      </c>
      <c r="R137" s="78">
        <v>0</v>
      </c>
      <c r="S137" s="78">
        <v>0</v>
      </c>
      <c r="T137" s="78">
        <v>0</v>
      </c>
      <c r="U137" s="120"/>
    </row>
    <row r="138" spans="1:21" x14ac:dyDescent="0.25">
      <c r="A138" s="129" t="s">
        <v>32</v>
      </c>
      <c r="B138" s="128" t="s">
        <v>33</v>
      </c>
      <c r="C138" s="69" t="s">
        <v>11</v>
      </c>
      <c r="D138" s="55">
        <f t="shared" si="96"/>
        <v>730.46256000000005</v>
      </c>
      <c r="E138" s="55">
        <f>E139+E140+E141+E142</f>
        <v>130</v>
      </c>
      <c r="F138" s="55">
        <f t="shared" ref="F138" si="152">F139+F140+F141+F142</f>
        <v>75</v>
      </c>
      <c r="G138" s="55">
        <f t="shared" ref="G138" si="153">G139+G140+G141+G142</f>
        <v>50</v>
      </c>
      <c r="H138" s="55">
        <f t="shared" ref="H138" si="154">H139+H140+H141+H142</f>
        <v>5</v>
      </c>
      <c r="I138" s="55">
        <f t="shared" ref="I138" si="155">I139+I140+I141+I142</f>
        <v>124</v>
      </c>
      <c r="J138" s="55">
        <f t="shared" ref="J138" si="156">J139+J140+J141+J142</f>
        <v>37.477879999999999</v>
      </c>
      <c r="K138" s="55">
        <f>K139+K140+K141+K142</f>
        <v>0</v>
      </c>
      <c r="L138" s="55">
        <f>L139+L140+L141+L142</f>
        <v>100</v>
      </c>
      <c r="M138" s="55">
        <f t="shared" ref="M138:N138" si="157">M139+M140+M141+M142</f>
        <v>8.9846799999999973</v>
      </c>
      <c r="N138" s="75">
        <f t="shared" si="157"/>
        <v>100</v>
      </c>
      <c r="O138" s="57">
        <f t="shared" ref="O138:T138" si="158">O139+O140+O141+O142</f>
        <v>100</v>
      </c>
      <c r="P138" s="57">
        <f t="shared" si="158"/>
        <v>100</v>
      </c>
      <c r="Q138" s="57">
        <f t="shared" si="158"/>
        <v>100</v>
      </c>
      <c r="R138" s="57">
        <f t="shared" si="158"/>
        <v>100</v>
      </c>
      <c r="S138" s="57">
        <f t="shared" si="158"/>
        <v>100</v>
      </c>
      <c r="T138" s="57">
        <f t="shared" si="158"/>
        <v>100</v>
      </c>
      <c r="U138" s="120"/>
    </row>
    <row r="139" spans="1:21" x14ac:dyDescent="0.25">
      <c r="A139" s="129"/>
      <c r="B139" s="128"/>
      <c r="C139" s="70" t="s">
        <v>48</v>
      </c>
      <c r="D139" s="55">
        <f t="shared" si="96"/>
        <v>0</v>
      </c>
      <c r="E139" s="56">
        <f>E144</f>
        <v>0</v>
      </c>
      <c r="F139" s="56">
        <f t="shared" ref="F139:O139" si="159">F144</f>
        <v>0</v>
      </c>
      <c r="G139" s="56">
        <f t="shared" si="159"/>
        <v>0</v>
      </c>
      <c r="H139" s="56">
        <f t="shared" si="159"/>
        <v>0</v>
      </c>
      <c r="I139" s="56">
        <f t="shared" si="159"/>
        <v>0</v>
      </c>
      <c r="J139" s="56">
        <f t="shared" si="159"/>
        <v>0</v>
      </c>
      <c r="K139" s="56">
        <f t="shared" si="159"/>
        <v>0</v>
      </c>
      <c r="L139" s="56">
        <f t="shared" si="159"/>
        <v>0</v>
      </c>
      <c r="M139" s="58">
        <f t="shared" si="159"/>
        <v>0</v>
      </c>
      <c r="N139" s="78">
        <f t="shared" si="159"/>
        <v>0</v>
      </c>
      <c r="O139" s="58">
        <f t="shared" si="159"/>
        <v>0</v>
      </c>
      <c r="P139" s="58">
        <f t="shared" ref="P139:T139" si="160">P144</f>
        <v>0</v>
      </c>
      <c r="Q139" s="58">
        <f t="shared" si="160"/>
        <v>0</v>
      </c>
      <c r="R139" s="58">
        <f t="shared" si="160"/>
        <v>0</v>
      </c>
      <c r="S139" s="58">
        <f t="shared" si="160"/>
        <v>0</v>
      </c>
      <c r="T139" s="58">
        <f t="shared" si="160"/>
        <v>0</v>
      </c>
      <c r="U139" s="120"/>
    </row>
    <row r="140" spans="1:21" x14ac:dyDescent="0.25">
      <c r="A140" s="129"/>
      <c r="B140" s="128"/>
      <c r="C140" s="70" t="s">
        <v>49</v>
      </c>
      <c r="D140" s="55">
        <f t="shared" si="96"/>
        <v>0</v>
      </c>
      <c r="E140" s="56">
        <f>E145</f>
        <v>0</v>
      </c>
      <c r="F140" s="56">
        <f t="shared" ref="F140:O140" si="161">F145</f>
        <v>0</v>
      </c>
      <c r="G140" s="56">
        <f t="shared" si="161"/>
        <v>0</v>
      </c>
      <c r="H140" s="56">
        <f t="shared" si="161"/>
        <v>0</v>
      </c>
      <c r="I140" s="56">
        <f t="shared" si="161"/>
        <v>0</v>
      </c>
      <c r="J140" s="56">
        <f t="shared" si="161"/>
        <v>0</v>
      </c>
      <c r="K140" s="56">
        <f t="shared" si="161"/>
        <v>0</v>
      </c>
      <c r="L140" s="56">
        <f t="shared" si="161"/>
        <v>0</v>
      </c>
      <c r="M140" s="58">
        <f t="shared" si="161"/>
        <v>0</v>
      </c>
      <c r="N140" s="78">
        <f t="shared" si="161"/>
        <v>0</v>
      </c>
      <c r="O140" s="58">
        <f t="shared" si="161"/>
        <v>0</v>
      </c>
      <c r="P140" s="58">
        <f t="shared" ref="P140:T140" si="162">P145</f>
        <v>0</v>
      </c>
      <c r="Q140" s="58">
        <f t="shared" si="162"/>
        <v>0</v>
      </c>
      <c r="R140" s="58">
        <f t="shared" si="162"/>
        <v>0</v>
      </c>
      <c r="S140" s="58">
        <f t="shared" si="162"/>
        <v>0</v>
      </c>
      <c r="T140" s="58">
        <f t="shared" si="162"/>
        <v>0</v>
      </c>
      <c r="U140" s="120"/>
    </row>
    <row r="141" spans="1:21" x14ac:dyDescent="0.25">
      <c r="A141" s="129"/>
      <c r="B141" s="128"/>
      <c r="C141" s="70" t="s">
        <v>50</v>
      </c>
      <c r="D141" s="55">
        <f t="shared" si="96"/>
        <v>730.46256000000005</v>
      </c>
      <c r="E141" s="56">
        <f>E146</f>
        <v>130</v>
      </c>
      <c r="F141" s="56">
        <f t="shared" ref="F141:O141" si="163">F146</f>
        <v>75</v>
      </c>
      <c r="G141" s="56">
        <f t="shared" si="163"/>
        <v>50</v>
      </c>
      <c r="H141" s="56">
        <f t="shared" si="163"/>
        <v>5</v>
      </c>
      <c r="I141" s="56">
        <f t="shared" si="163"/>
        <v>124</v>
      </c>
      <c r="J141" s="56">
        <f t="shared" si="163"/>
        <v>37.477879999999999</v>
      </c>
      <c r="K141" s="56">
        <f>K146</f>
        <v>0</v>
      </c>
      <c r="L141" s="56">
        <f t="shared" si="163"/>
        <v>100</v>
      </c>
      <c r="M141" s="56">
        <f t="shared" si="163"/>
        <v>8.9846799999999973</v>
      </c>
      <c r="N141" s="76">
        <f t="shared" si="163"/>
        <v>100</v>
      </c>
      <c r="O141" s="58">
        <f t="shared" si="163"/>
        <v>100</v>
      </c>
      <c r="P141" s="58">
        <f t="shared" ref="P141:T141" si="164">P146</f>
        <v>100</v>
      </c>
      <c r="Q141" s="58">
        <f t="shared" si="164"/>
        <v>100</v>
      </c>
      <c r="R141" s="58">
        <f t="shared" si="164"/>
        <v>100</v>
      </c>
      <c r="S141" s="58">
        <f t="shared" si="164"/>
        <v>100</v>
      </c>
      <c r="T141" s="58">
        <f t="shared" si="164"/>
        <v>100</v>
      </c>
      <c r="U141" s="120"/>
    </row>
    <row r="142" spans="1:21" x14ac:dyDescent="0.25">
      <c r="A142" s="129"/>
      <c r="B142" s="128"/>
      <c r="C142" s="70" t="s">
        <v>51</v>
      </c>
      <c r="D142" s="55">
        <f t="shared" si="96"/>
        <v>0</v>
      </c>
      <c r="E142" s="56">
        <f>E147</f>
        <v>0</v>
      </c>
      <c r="F142" s="56">
        <f t="shared" ref="F142:O142" si="165">F147</f>
        <v>0</v>
      </c>
      <c r="G142" s="56">
        <f t="shared" si="165"/>
        <v>0</v>
      </c>
      <c r="H142" s="56">
        <f t="shared" si="165"/>
        <v>0</v>
      </c>
      <c r="I142" s="56">
        <f t="shared" si="165"/>
        <v>0</v>
      </c>
      <c r="J142" s="56">
        <f t="shared" si="165"/>
        <v>0</v>
      </c>
      <c r="K142" s="56">
        <f t="shared" si="165"/>
        <v>0</v>
      </c>
      <c r="L142" s="56">
        <f t="shared" si="165"/>
        <v>0</v>
      </c>
      <c r="M142" s="58">
        <f t="shared" si="165"/>
        <v>0</v>
      </c>
      <c r="N142" s="78">
        <f t="shared" si="165"/>
        <v>0</v>
      </c>
      <c r="O142" s="58">
        <f t="shared" si="165"/>
        <v>0</v>
      </c>
      <c r="P142" s="58">
        <f t="shared" ref="P142:T142" si="166">P147</f>
        <v>0</v>
      </c>
      <c r="Q142" s="58">
        <f t="shared" si="166"/>
        <v>0</v>
      </c>
      <c r="R142" s="58">
        <f t="shared" si="166"/>
        <v>0</v>
      </c>
      <c r="S142" s="58">
        <f t="shared" si="166"/>
        <v>0</v>
      </c>
      <c r="T142" s="58">
        <f t="shared" si="166"/>
        <v>0</v>
      </c>
      <c r="U142" s="120"/>
    </row>
    <row r="143" spans="1:21" x14ac:dyDescent="0.25">
      <c r="A143" s="125" t="s">
        <v>35</v>
      </c>
      <c r="B143" s="126" t="s">
        <v>36</v>
      </c>
      <c r="C143" s="69" t="s">
        <v>11</v>
      </c>
      <c r="D143" s="55">
        <f t="shared" ref="D143:D152" si="167">SUM(E143:O143)</f>
        <v>730.46256000000005</v>
      </c>
      <c r="E143" s="55">
        <f t="shared" ref="E143:J143" si="168">E144+E145+E146+E147</f>
        <v>130</v>
      </c>
      <c r="F143" s="55">
        <f t="shared" si="168"/>
        <v>75</v>
      </c>
      <c r="G143" s="55">
        <f t="shared" si="168"/>
        <v>50</v>
      </c>
      <c r="H143" s="55">
        <f t="shared" si="168"/>
        <v>5</v>
      </c>
      <c r="I143" s="55">
        <f t="shared" si="168"/>
        <v>124</v>
      </c>
      <c r="J143" s="55">
        <f t="shared" si="168"/>
        <v>37.477879999999999</v>
      </c>
      <c r="K143" s="55">
        <f>SUM(K144:K147)</f>
        <v>0</v>
      </c>
      <c r="L143" s="55">
        <f t="shared" ref="L143:T143" si="169">SUM(L144:L147)</f>
        <v>100</v>
      </c>
      <c r="M143" s="57">
        <f t="shared" si="169"/>
        <v>8.9846799999999973</v>
      </c>
      <c r="N143" s="77">
        <f t="shared" si="169"/>
        <v>100</v>
      </c>
      <c r="O143" s="57">
        <f t="shared" si="169"/>
        <v>100</v>
      </c>
      <c r="P143" s="57">
        <f t="shared" si="169"/>
        <v>100</v>
      </c>
      <c r="Q143" s="57">
        <f t="shared" si="169"/>
        <v>100</v>
      </c>
      <c r="R143" s="57">
        <f t="shared" si="169"/>
        <v>100</v>
      </c>
      <c r="S143" s="57">
        <f t="shared" si="169"/>
        <v>100</v>
      </c>
      <c r="T143" s="57">
        <f t="shared" si="169"/>
        <v>100</v>
      </c>
      <c r="U143" s="120"/>
    </row>
    <row r="144" spans="1:21" x14ac:dyDescent="0.25">
      <c r="A144" s="125"/>
      <c r="B144" s="126"/>
      <c r="C144" s="70" t="s">
        <v>48</v>
      </c>
      <c r="D144" s="55">
        <f t="shared" si="167"/>
        <v>0</v>
      </c>
      <c r="E144" s="56">
        <v>0</v>
      </c>
      <c r="F144" s="56">
        <v>0</v>
      </c>
      <c r="G144" s="56">
        <v>0</v>
      </c>
      <c r="H144" s="56">
        <v>0</v>
      </c>
      <c r="I144" s="56">
        <v>0</v>
      </c>
      <c r="J144" s="56">
        <v>0</v>
      </c>
      <c r="K144" s="56">
        <v>0</v>
      </c>
      <c r="L144" s="56">
        <v>0</v>
      </c>
      <c r="M144" s="58">
        <v>0</v>
      </c>
      <c r="N144" s="78">
        <v>0</v>
      </c>
      <c r="O144" s="58">
        <v>0</v>
      </c>
      <c r="P144" s="58">
        <v>0</v>
      </c>
      <c r="Q144" s="58">
        <v>0</v>
      </c>
      <c r="R144" s="58">
        <v>0</v>
      </c>
      <c r="S144" s="58">
        <v>0</v>
      </c>
      <c r="T144" s="58">
        <v>0</v>
      </c>
      <c r="U144" s="120"/>
    </row>
    <row r="145" spans="1:21" x14ac:dyDescent="0.25">
      <c r="A145" s="125"/>
      <c r="B145" s="126"/>
      <c r="C145" s="70" t="s">
        <v>49</v>
      </c>
      <c r="D145" s="55">
        <f t="shared" si="167"/>
        <v>0</v>
      </c>
      <c r="E145" s="56">
        <v>0</v>
      </c>
      <c r="F145" s="56">
        <v>0</v>
      </c>
      <c r="G145" s="56">
        <v>0</v>
      </c>
      <c r="H145" s="56">
        <v>0</v>
      </c>
      <c r="I145" s="56">
        <v>0</v>
      </c>
      <c r="J145" s="56">
        <v>0</v>
      </c>
      <c r="K145" s="56">
        <v>0</v>
      </c>
      <c r="L145" s="56">
        <v>0</v>
      </c>
      <c r="M145" s="58">
        <v>0</v>
      </c>
      <c r="N145" s="78">
        <v>0</v>
      </c>
      <c r="O145" s="58">
        <v>0</v>
      </c>
      <c r="P145" s="58">
        <v>0</v>
      </c>
      <c r="Q145" s="58">
        <v>0</v>
      </c>
      <c r="R145" s="58">
        <v>0</v>
      </c>
      <c r="S145" s="58">
        <v>0</v>
      </c>
      <c r="T145" s="58">
        <v>0</v>
      </c>
      <c r="U145" s="120"/>
    </row>
    <row r="146" spans="1:21" x14ac:dyDescent="0.25">
      <c r="A146" s="125"/>
      <c r="B146" s="126"/>
      <c r="C146" s="70" t="s">
        <v>50</v>
      </c>
      <c r="D146" s="55">
        <f t="shared" si="167"/>
        <v>730.46256000000005</v>
      </c>
      <c r="E146" s="56">
        <v>130</v>
      </c>
      <c r="F146" s="56">
        <v>75</v>
      </c>
      <c r="G146" s="56">
        <v>50</v>
      </c>
      <c r="H146" s="56">
        <v>5</v>
      </c>
      <c r="I146" s="56">
        <v>124</v>
      </c>
      <c r="J146" s="56">
        <v>37.477879999999999</v>
      </c>
      <c r="K146" s="56">
        <f>94.64116-7.66757-14.95575-40.26282-31.75502</f>
        <v>0</v>
      </c>
      <c r="L146" s="56">
        <v>100</v>
      </c>
      <c r="M146" s="58">
        <f>100-13.093-1.01532-76.907</f>
        <v>8.9846799999999973</v>
      </c>
      <c r="N146" s="76">
        <v>100</v>
      </c>
      <c r="O146" s="58">
        <v>100</v>
      </c>
      <c r="P146" s="56">
        <v>100</v>
      </c>
      <c r="Q146" s="58">
        <v>100</v>
      </c>
      <c r="R146" s="56">
        <v>100</v>
      </c>
      <c r="S146" s="58">
        <v>100</v>
      </c>
      <c r="T146" s="56">
        <v>100</v>
      </c>
      <c r="U146" s="120"/>
    </row>
    <row r="147" spans="1:21" x14ac:dyDescent="0.25">
      <c r="A147" s="125"/>
      <c r="B147" s="126"/>
      <c r="C147" s="70" t="s">
        <v>51</v>
      </c>
      <c r="D147" s="55">
        <f t="shared" si="167"/>
        <v>0</v>
      </c>
      <c r="E147" s="56">
        <v>0</v>
      </c>
      <c r="F147" s="56">
        <v>0</v>
      </c>
      <c r="G147" s="56">
        <v>0</v>
      </c>
      <c r="H147" s="56">
        <v>0</v>
      </c>
      <c r="I147" s="56">
        <v>0</v>
      </c>
      <c r="J147" s="56">
        <v>0</v>
      </c>
      <c r="K147" s="56">
        <v>0</v>
      </c>
      <c r="L147" s="56">
        <v>0</v>
      </c>
      <c r="M147" s="58">
        <v>0</v>
      </c>
      <c r="N147" s="78">
        <v>0</v>
      </c>
      <c r="O147" s="58">
        <v>0</v>
      </c>
      <c r="P147" s="58">
        <v>0</v>
      </c>
      <c r="Q147" s="58">
        <v>0</v>
      </c>
      <c r="R147" s="58">
        <v>0</v>
      </c>
      <c r="S147" s="58">
        <v>0</v>
      </c>
      <c r="T147" s="58">
        <v>0</v>
      </c>
      <c r="U147" s="120"/>
    </row>
    <row r="148" spans="1:21" x14ac:dyDescent="0.25">
      <c r="A148" s="133">
        <v>43525</v>
      </c>
      <c r="B148" s="130" t="s">
        <v>71</v>
      </c>
      <c r="C148" s="69" t="s">
        <v>11</v>
      </c>
      <c r="D148" s="55">
        <f t="shared" si="167"/>
        <v>6628.3881000000001</v>
      </c>
      <c r="E148" s="55">
        <f t="shared" ref="E148" si="170">E149+E150+E151+E152</f>
        <v>0</v>
      </c>
      <c r="F148" s="55">
        <f t="shared" ref="F148" si="171">F149+F150+F151+F152</f>
        <v>0</v>
      </c>
      <c r="G148" s="55">
        <f t="shared" ref="G148" si="172">G149+G150+G151+G152</f>
        <v>0</v>
      </c>
      <c r="H148" s="55">
        <f t="shared" ref="H148" si="173">H149+H150+H151+H152</f>
        <v>0</v>
      </c>
      <c r="I148" s="55">
        <f t="shared" ref="I148" si="174">I149+I150+I151+I152</f>
        <v>0</v>
      </c>
      <c r="J148" s="55">
        <f>J149+J150+J151+J152</f>
        <v>6628.3881000000001</v>
      </c>
      <c r="K148" s="55">
        <v>0</v>
      </c>
      <c r="L148" s="55">
        <v>0</v>
      </c>
      <c r="M148" s="57">
        <f t="shared" ref="M148" si="175">M149+M150+M151+M152</f>
        <v>0</v>
      </c>
      <c r="N148" s="77">
        <f t="shared" ref="N148" si="176">N149+N150+N151+N152</f>
        <v>0</v>
      </c>
      <c r="O148" s="57">
        <f t="shared" ref="O148:T148" si="177">O149+O150+O151+O152</f>
        <v>0</v>
      </c>
      <c r="P148" s="57">
        <f t="shared" si="177"/>
        <v>0</v>
      </c>
      <c r="Q148" s="57">
        <f t="shared" si="177"/>
        <v>0</v>
      </c>
      <c r="R148" s="57">
        <f t="shared" si="177"/>
        <v>0</v>
      </c>
      <c r="S148" s="57">
        <f t="shared" si="177"/>
        <v>0</v>
      </c>
      <c r="T148" s="57">
        <f t="shared" si="177"/>
        <v>0</v>
      </c>
      <c r="U148" s="120"/>
    </row>
    <row r="149" spans="1:21" x14ac:dyDescent="0.25">
      <c r="A149" s="134"/>
      <c r="B149" s="131"/>
      <c r="C149" s="70" t="s">
        <v>48</v>
      </c>
      <c r="D149" s="55">
        <f t="shared" si="167"/>
        <v>0</v>
      </c>
      <c r="E149" s="56">
        <v>0</v>
      </c>
      <c r="F149" s="56">
        <v>0</v>
      </c>
      <c r="G149" s="56">
        <v>0</v>
      </c>
      <c r="H149" s="56">
        <v>0</v>
      </c>
      <c r="I149" s="56">
        <v>0</v>
      </c>
      <c r="J149" s="56">
        <v>0</v>
      </c>
      <c r="K149" s="56">
        <v>0</v>
      </c>
      <c r="L149" s="56">
        <v>0</v>
      </c>
      <c r="M149" s="58">
        <v>0</v>
      </c>
      <c r="N149" s="78">
        <v>0</v>
      </c>
      <c r="O149" s="58">
        <v>0</v>
      </c>
      <c r="P149" s="58">
        <v>0</v>
      </c>
      <c r="Q149" s="58">
        <v>0</v>
      </c>
      <c r="R149" s="58">
        <v>0</v>
      </c>
      <c r="S149" s="58">
        <v>0</v>
      </c>
      <c r="T149" s="58">
        <v>0</v>
      </c>
      <c r="U149" s="120"/>
    </row>
    <row r="150" spans="1:21" x14ac:dyDescent="0.25">
      <c r="A150" s="134"/>
      <c r="B150" s="131"/>
      <c r="C150" s="70" t="s">
        <v>49</v>
      </c>
      <c r="D150" s="55">
        <f t="shared" si="167"/>
        <v>6296.9686899999997</v>
      </c>
      <c r="E150" s="56">
        <v>0</v>
      </c>
      <c r="F150" s="56">
        <v>0</v>
      </c>
      <c r="G150" s="56">
        <v>0</v>
      </c>
      <c r="H150" s="56">
        <v>0</v>
      </c>
      <c r="I150" s="56">
        <v>0</v>
      </c>
      <c r="J150" s="56">
        <v>6296.9686899999997</v>
      </c>
      <c r="K150" s="56">
        <v>0</v>
      </c>
      <c r="L150" s="56">
        <v>0</v>
      </c>
      <c r="M150" s="58">
        <v>0</v>
      </c>
      <c r="N150" s="78">
        <v>0</v>
      </c>
      <c r="O150" s="58">
        <v>0</v>
      </c>
      <c r="P150" s="58">
        <v>0</v>
      </c>
      <c r="Q150" s="58">
        <v>0</v>
      </c>
      <c r="R150" s="58">
        <v>0</v>
      </c>
      <c r="S150" s="58">
        <v>0</v>
      </c>
      <c r="T150" s="58">
        <v>0</v>
      </c>
      <c r="U150" s="120"/>
    </row>
    <row r="151" spans="1:21" x14ac:dyDescent="0.25">
      <c r="A151" s="134"/>
      <c r="B151" s="131"/>
      <c r="C151" s="70" t="s">
        <v>50</v>
      </c>
      <c r="D151" s="55">
        <f t="shared" si="167"/>
        <v>331.41941000000003</v>
      </c>
      <c r="E151" s="56">
        <v>0</v>
      </c>
      <c r="F151" s="56">
        <v>0</v>
      </c>
      <c r="G151" s="56">
        <v>0</v>
      </c>
      <c r="H151" s="56">
        <v>0</v>
      </c>
      <c r="I151" s="56">
        <v>0</v>
      </c>
      <c r="J151" s="56">
        <v>331.41941000000003</v>
      </c>
      <c r="K151" s="56">
        <v>0</v>
      </c>
      <c r="L151" s="56">
        <v>0</v>
      </c>
      <c r="M151" s="58">
        <v>0</v>
      </c>
      <c r="N151" s="78">
        <v>0</v>
      </c>
      <c r="O151" s="58">
        <v>0</v>
      </c>
      <c r="P151" s="58">
        <v>0</v>
      </c>
      <c r="Q151" s="58">
        <v>0</v>
      </c>
      <c r="R151" s="58">
        <v>0</v>
      </c>
      <c r="S151" s="58">
        <v>0</v>
      </c>
      <c r="T151" s="58">
        <v>0</v>
      </c>
      <c r="U151" s="120"/>
    </row>
    <row r="152" spans="1:21" x14ac:dyDescent="0.25">
      <c r="A152" s="135"/>
      <c r="B152" s="132"/>
      <c r="C152" s="70" t="s">
        <v>51</v>
      </c>
      <c r="D152" s="55">
        <f t="shared" si="167"/>
        <v>0</v>
      </c>
      <c r="E152" s="56">
        <v>0</v>
      </c>
      <c r="F152" s="56">
        <v>0</v>
      </c>
      <c r="G152" s="56">
        <v>0</v>
      </c>
      <c r="H152" s="56">
        <v>0</v>
      </c>
      <c r="I152" s="56">
        <v>0</v>
      </c>
      <c r="J152" s="56">
        <v>0</v>
      </c>
      <c r="K152" s="56">
        <v>0</v>
      </c>
      <c r="L152" s="56">
        <v>0</v>
      </c>
      <c r="M152" s="58">
        <v>0</v>
      </c>
      <c r="N152" s="78">
        <v>0</v>
      </c>
      <c r="O152" s="58">
        <v>0</v>
      </c>
      <c r="P152" s="58">
        <v>0</v>
      </c>
      <c r="Q152" s="58">
        <v>0</v>
      </c>
      <c r="R152" s="58">
        <v>0</v>
      </c>
      <c r="S152" s="58">
        <v>0</v>
      </c>
      <c r="T152" s="58">
        <v>0</v>
      </c>
      <c r="U152" s="120"/>
    </row>
    <row r="153" spans="1:21" x14ac:dyDescent="0.25">
      <c r="A153" s="136" t="s">
        <v>72</v>
      </c>
      <c r="B153" s="122" t="s">
        <v>92</v>
      </c>
      <c r="C153" s="69" t="s">
        <v>11</v>
      </c>
      <c r="D153" s="55">
        <f t="shared" si="96"/>
        <v>6628.3881000000001</v>
      </c>
      <c r="E153" s="55">
        <f t="shared" ref="E153:O153" si="178">E154+E155+E156+E157</f>
        <v>0</v>
      </c>
      <c r="F153" s="55">
        <f t="shared" si="178"/>
        <v>0</v>
      </c>
      <c r="G153" s="55">
        <f t="shared" si="178"/>
        <v>0</v>
      </c>
      <c r="H153" s="55">
        <f t="shared" si="178"/>
        <v>0</v>
      </c>
      <c r="I153" s="55">
        <f t="shared" si="178"/>
        <v>0</v>
      </c>
      <c r="J153" s="55">
        <f t="shared" si="178"/>
        <v>6628.3881000000001</v>
      </c>
      <c r="K153" s="55">
        <v>0</v>
      </c>
      <c r="L153" s="55">
        <v>0</v>
      </c>
      <c r="M153" s="57">
        <f t="shared" si="178"/>
        <v>0</v>
      </c>
      <c r="N153" s="77">
        <f t="shared" si="178"/>
        <v>0</v>
      </c>
      <c r="O153" s="57">
        <f t="shared" si="178"/>
        <v>0</v>
      </c>
      <c r="P153" s="57">
        <f t="shared" ref="P153:T153" si="179">P154+P155+P156+P157</f>
        <v>0</v>
      </c>
      <c r="Q153" s="57">
        <f t="shared" si="179"/>
        <v>0</v>
      </c>
      <c r="R153" s="57">
        <f t="shared" si="179"/>
        <v>0</v>
      </c>
      <c r="S153" s="57">
        <f t="shared" si="179"/>
        <v>0</v>
      </c>
      <c r="T153" s="57">
        <f t="shared" si="179"/>
        <v>0</v>
      </c>
      <c r="U153" s="120"/>
    </row>
    <row r="154" spans="1:21" x14ac:dyDescent="0.25">
      <c r="A154" s="137"/>
      <c r="B154" s="123"/>
      <c r="C154" s="70" t="s">
        <v>48</v>
      </c>
      <c r="D154" s="55">
        <f>SUM(E154:O154)</f>
        <v>0</v>
      </c>
      <c r="E154" s="56">
        <v>0</v>
      </c>
      <c r="F154" s="56">
        <v>0</v>
      </c>
      <c r="G154" s="56">
        <v>0</v>
      </c>
      <c r="H154" s="56">
        <v>0</v>
      </c>
      <c r="I154" s="56">
        <v>0</v>
      </c>
      <c r="J154" s="56">
        <v>0</v>
      </c>
      <c r="K154" s="56">
        <v>0</v>
      </c>
      <c r="L154" s="56">
        <v>0</v>
      </c>
      <c r="M154" s="58">
        <v>0</v>
      </c>
      <c r="N154" s="78">
        <v>0</v>
      </c>
      <c r="O154" s="58">
        <v>0</v>
      </c>
      <c r="P154" s="58">
        <v>0</v>
      </c>
      <c r="Q154" s="58">
        <v>0</v>
      </c>
      <c r="R154" s="58">
        <v>0</v>
      </c>
      <c r="S154" s="58">
        <v>0</v>
      </c>
      <c r="T154" s="58">
        <v>0</v>
      </c>
      <c r="U154" s="120"/>
    </row>
    <row r="155" spans="1:21" x14ac:dyDescent="0.25">
      <c r="A155" s="137"/>
      <c r="B155" s="123"/>
      <c r="C155" s="70" t="s">
        <v>49</v>
      </c>
      <c r="D155" s="55">
        <f>SUM(E155:O155)</f>
        <v>6296.9686899999997</v>
      </c>
      <c r="E155" s="56">
        <v>0</v>
      </c>
      <c r="F155" s="56">
        <v>0</v>
      </c>
      <c r="G155" s="56">
        <v>0</v>
      </c>
      <c r="H155" s="56">
        <v>0</v>
      </c>
      <c r="I155" s="56">
        <v>0</v>
      </c>
      <c r="J155" s="56">
        <v>6296.9686899999997</v>
      </c>
      <c r="K155" s="56">
        <v>0</v>
      </c>
      <c r="L155" s="56">
        <v>0</v>
      </c>
      <c r="M155" s="58">
        <v>0</v>
      </c>
      <c r="N155" s="78">
        <v>0</v>
      </c>
      <c r="O155" s="58">
        <v>0</v>
      </c>
      <c r="P155" s="58">
        <v>0</v>
      </c>
      <c r="Q155" s="58">
        <v>0</v>
      </c>
      <c r="R155" s="58">
        <v>0</v>
      </c>
      <c r="S155" s="58">
        <v>0</v>
      </c>
      <c r="T155" s="58">
        <v>0</v>
      </c>
      <c r="U155" s="120"/>
    </row>
    <row r="156" spans="1:21" x14ac:dyDescent="0.25">
      <c r="A156" s="137"/>
      <c r="B156" s="123"/>
      <c r="C156" s="70" t="s">
        <v>50</v>
      </c>
      <c r="D156" s="55">
        <f>SUM(E156:O156)</f>
        <v>331.41941000000003</v>
      </c>
      <c r="E156" s="56">
        <v>0</v>
      </c>
      <c r="F156" s="56">
        <v>0</v>
      </c>
      <c r="G156" s="56">
        <v>0</v>
      </c>
      <c r="H156" s="56">
        <v>0</v>
      </c>
      <c r="I156" s="56">
        <v>0</v>
      </c>
      <c r="J156" s="56">
        <v>331.41941000000003</v>
      </c>
      <c r="K156" s="56">
        <v>0</v>
      </c>
      <c r="L156" s="56">
        <v>0</v>
      </c>
      <c r="M156" s="58">
        <v>0</v>
      </c>
      <c r="N156" s="78">
        <v>0</v>
      </c>
      <c r="O156" s="58">
        <v>0</v>
      </c>
      <c r="P156" s="58">
        <v>0</v>
      </c>
      <c r="Q156" s="58">
        <v>0</v>
      </c>
      <c r="R156" s="58">
        <v>0</v>
      </c>
      <c r="S156" s="58">
        <v>0</v>
      </c>
      <c r="T156" s="58">
        <v>0</v>
      </c>
      <c r="U156" s="120"/>
    </row>
    <row r="157" spans="1:21" x14ac:dyDescent="0.25">
      <c r="A157" s="138"/>
      <c r="B157" s="124"/>
      <c r="C157" s="70" t="s">
        <v>51</v>
      </c>
      <c r="D157" s="55">
        <f>SUM(E157:O157)</f>
        <v>0</v>
      </c>
      <c r="E157" s="56">
        <v>0</v>
      </c>
      <c r="F157" s="56">
        <v>0</v>
      </c>
      <c r="G157" s="56">
        <v>0</v>
      </c>
      <c r="H157" s="56">
        <v>0</v>
      </c>
      <c r="I157" s="56">
        <v>0</v>
      </c>
      <c r="J157" s="56">
        <v>0</v>
      </c>
      <c r="K157" s="56">
        <v>0</v>
      </c>
      <c r="L157" s="56">
        <v>0</v>
      </c>
      <c r="M157" s="58">
        <v>0</v>
      </c>
      <c r="N157" s="78">
        <v>0</v>
      </c>
      <c r="O157" s="58">
        <v>0</v>
      </c>
      <c r="P157" s="58">
        <v>0</v>
      </c>
      <c r="Q157" s="58">
        <v>0</v>
      </c>
      <c r="R157" s="58">
        <v>0</v>
      </c>
      <c r="S157" s="58">
        <v>0</v>
      </c>
      <c r="T157" s="58">
        <v>0</v>
      </c>
      <c r="U157" s="121"/>
    </row>
  </sheetData>
  <autoFilter ref="A7:V157"/>
  <mergeCells count="68">
    <mergeCell ref="B73:B77"/>
    <mergeCell ref="A143:A147"/>
    <mergeCell ref="B143:B147"/>
    <mergeCell ref="A78:A82"/>
    <mergeCell ref="B78:B82"/>
    <mergeCell ref="A83:A87"/>
    <mergeCell ref="B83:B87"/>
    <mergeCell ref="A88:A92"/>
    <mergeCell ref="B88:B92"/>
    <mergeCell ref="A93:A97"/>
    <mergeCell ref="B93:B97"/>
    <mergeCell ref="A98:A102"/>
    <mergeCell ref="B98:B102"/>
    <mergeCell ref="A138:A142"/>
    <mergeCell ref="B138:B142"/>
    <mergeCell ref="A103:A107"/>
    <mergeCell ref="A118:A122"/>
    <mergeCell ref="B118:B122"/>
    <mergeCell ref="A123:A127"/>
    <mergeCell ref="B123:B127"/>
    <mergeCell ref="A128:A132"/>
    <mergeCell ref="B128:B132"/>
    <mergeCell ref="A133:A137"/>
    <mergeCell ref="B133:B137"/>
    <mergeCell ref="M1:U1"/>
    <mergeCell ref="B33:B37"/>
    <mergeCell ref="A28:A32"/>
    <mergeCell ref="B28:B32"/>
    <mergeCell ref="A33:A37"/>
    <mergeCell ref="A23:A27"/>
    <mergeCell ref="B23:B27"/>
    <mergeCell ref="D5:O5"/>
    <mergeCell ref="A13:A17"/>
    <mergeCell ref="B13:B17"/>
    <mergeCell ref="A18:A22"/>
    <mergeCell ref="U5:U6"/>
    <mergeCell ref="A5:A6"/>
    <mergeCell ref="B5:B6"/>
    <mergeCell ref="C5:C6"/>
    <mergeCell ref="A3:U3"/>
    <mergeCell ref="A73:A77"/>
    <mergeCell ref="U8:U157"/>
    <mergeCell ref="A68:A72"/>
    <mergeCell ref="B68:B72"/>
    <mergeCell ref="B18:B22"/>
    <mergeCell ref="A8:A12"/>
    <mergeCell ref="B8:B12"/>
    <mergeCell ref="B148:B152"/>
    <mergeCell ref="B153:B157"/>
    <mergeCell ref="A148:A152"/>
    <mergeCell ref="A153:A157"/>
    <mergeCell ref="B103:B107"/>
    <mergeCell ref="A108:A112"/>
    <mergeCell ref="B108:B112"/>
    <mergeCell ref="A113:A117"/>
    <mergeCell ref="B113:B117"/>
    <mergeCell ref="A63:A67"/>
    <mergeCell ref="B63:B67"/>
    <mergeCell ref="A43:A47"/>
    <mergeCell ref="B43:B47"/>
    <mergeCell ref="A38:A42"/>
    <mergeCell ref="B38:B42"/>
    <mergeCell ref="A48:A52"/>
    <mergeCell ref="B48:B52"/>
    <mergeCell ref="A53:A57"/>
    <mergeCell ref="B53:B57"/>
    <mergeCell ref="A58:A62"/>
    <mergeCell ref="B58:B62"/>
  </mergeCells>
  <pageMargins left="0.23622047244094491" right="0.23622047244094491" top="0.27559055118110237" bottom="0.27559055118110237" header="0.15748031496062992" footer="0.19685039370078741"/>
  <pageSetup paperSize="9" scale="59" fitToHeight="20" orientation="landscape" r:id="rId1"/>
  <rowBreaks count="3" manualBreakCount="3">
    <brk id="37" max="15" man="1"/>
    <brk id="62" max="15" man="1"/>
    <brk id="152" max="15" man="1"/>
  </rowBreaks>
  <ignoredErrors>
    <ignoredError sqref="J4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№3</vt:lpstr>
      <vt:lpstr>Приложение № 4</vt:lpstr>
      <vt:lpstr>'Приложение № 4'!Заголовки_для_печати</vt:lpstr>
      <vt:lpstr>'Приложение №3'!Заголовки_для_печати</vt:lpstr>
      <vt:lpstr>'Приложение № 4'!Область_печати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Ходосевич</dc:creator>
  <cp:lastModifiedBy>ОтделДокОбеспечения</cp:lastModifiedBy>
  <cp:lastPrinted>2023-12-25T07:11:04Z</cp:lastPrinted>
  <dcterms:created xsi:type="dcterms:W3CDTF">2018-11-14T02:37:51Z</dcterms:created>
  <dcterms:modified xsi:type="dcterms:W3CDTF">2024-08-20T00:31:26Z</dcterms:modified>
</cp:coreProperties>
</file>