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4\01.11.2024 внеочередное\СВОД\"/>
    </mc:Choice>
  </mc:AlternateContent>
  <xr:revisionPtr revIDLastSave="0" documentId="13_ncr:1_{42D028C6-F785-4118-B69B-6A93DEFE4E98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доходы'!$A$1:$E$71</definedName>
  </definedNames>
  <calcPr calcId="181029"/>
</workbook>
</file>

<file path=xl/calcChain.xml><?xml version="1.0" encoding="utf-8"?>
<calcChain xmlns="http://schemas.openxmlformats.org/spreadsheetml/2006/main">
  <c r="D13" i="1" l="1"/>
  <c r="C29" i="1"/>
  <c r="C27" i="1"/>
  <c r="C22" i="1"/>
  <c r="C21" i="1"/>
  <c r="C20" i="1"/>
  <c r="C19" i="1"/>
  <c r="C17" i="1"/>
  <c r="C15" i="1"/>
  <c r="C13" i="1"/>
  <c r="C52" i="1"/>
  <c r="C38" i="1"/>
  <c r="C37" i="1"/>
  <c r="C36" i="1"/>
  <c r="C35" i="1"/>
  <c r="C34" i="1"/>
  <c r="C32" i="1"/>
  <c r="C14" i="1"/>
  <c r="C18" i="1"/>
  <c r="D65" i="1"/>
  <c r="E65" i="1"/>
  <c r="D58" i="1"/>
  <c r="E58" i="1"/>
  <c r="D57" i="1"/>
  <c r="E57" i="1"/>
  <c r="D56" i="1"/>
  <c r="E56" i="1"/>
  <c r="C53" i="1"/>
  <c r="C65" i="1" l="1"/>
  <c r="C58" i="1"/>
  <c r="C57" i="1"/>
  <c r="C56" i="1"/>
  <c r="E69" i="1"/>
  <c r="D69" i="1"/>
  <c r="C69" i="1"/>
  <c r="D41" i="1"/>
  <c r="E41" i="1"/>
  <c r="C41" i="1"/>
  <c r="C70" i="1"/>
  <c r="E22" i="1"/>
  <c r="D22" i="1"/>
  <c r="E20" i="1"/>
  <c r="D20" i="1"/>
  <c r="D64" i="1" l="1"/>
  <c r="D12" i="1" s="1"/>
  <c r="E64" i="1"/>
  <c r="E12" i="1" s="1"/>
  <c r="C64" i="1"/>
  <c r="C12" i="1" s="1"/>
</calcChain>
</file>

<file path=xl/sharedStrings.xml><?xml version="1.0" encoding="utf-8"?>
<sst xmlns="http://schemas.openxmlformats.org/spreadsheetml/2006/main" count="138" uniqueCount="138">
  <si>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</si>
  <si>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</si>
  <si>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</si>
  <si>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</si>
  <si>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</si>
  <si>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</si>
  <si>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</si>
  <si>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</si>
  <si>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</si>
  <si>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</si>
  <si>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</si>
  <si>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</si>
  <si>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</si>
  <si>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</si>
  <si>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</si>
  <si>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</si>
  <si>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</si>
  <si>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</si>
  <si>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</si>
  <si>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</si>
  <si>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</si>
  <si>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</si>
  <si>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</si>
  <si>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</si>
  <si>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</si>
  <si>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</si>
  <si>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</si>
  <si>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</si>
  <si>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</si>
  <si>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</si>
  <si>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</si>
  <si>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</si>
  <si>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</si>
  <si>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</si>
  <si>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</si>
  <si>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</si>
  <si>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</si>
  <si>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</si>
  <si>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</si>
  <si>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</si>
  <si>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</si>
  <si>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</si>
  <si>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</si>
  <si>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</si>
  <si>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</si>
  <si>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</si>
  <si>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1 16 01143 01 9000 140</t>
  </si>
  <si>
    <t>1 16 01153 01 9000 140</t>
  </si>
  <si>
    <t>1 16 01203 01 9000 140</t>
  </si>
  <si>
    <t>1 16 01053 01 9000 140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</si>
  <si>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</si>
  <si>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</si>
  <si>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</si>
  <si>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</si>
  <si>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</si>
  <si>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</si>
  <si>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1 11 07014 04 0000 120</t>
  </si>
  <si>
    <t>1 01 02080 01 1000 110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</si>
  <si>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</si>
  <si>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</si>
  <si>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</si>
  <si>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</si>
  <si>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</si>
  <si>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</si>
  <si>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</si>
  <si>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</si>
  <si>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</si>
  <si>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</si>
  <si>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</si>
  <si>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</si>
  <si>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</si>
  <si>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</si>
  <si>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</si>
  <si>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</si>
  <si>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</si>
  <si>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</si>
  <si>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</si>
  <si>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</si>
  <si>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</si>
  <si>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</si>
  <si>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</si>
  <si>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</si>
  <si>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</si>
  <si>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</si>
  <si>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</si>
  <si>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</si>
  <si>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</si>
  <si>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</si>
  <si>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</si>
  <si>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</si>
  <si>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</si>
  <si>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</si>
  <si>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</si>
  <si>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</si>
  <si>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</si>
  <si>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</si>
  <si>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2024 год</t>
  </si>
  <si>
    <t>2025 год</t>
  </si>
  <si>
    <t>Утверждено</t>
  </si>
  <si>
    <t>(рублей)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</si>
  <si>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</si>
  <si>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</si>
  <si>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</si>
  <si>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</si>
  <si>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</si>
  <si>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</si>
  <si>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</si>
  <si>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</si>
  <si>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1 01 02140 01 1000 110</t>
  </si>
  <si>
    <t>1 14 02042 04 0000 440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</si>
  <si>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</si>
  <si>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</si>
  <si>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</si>
  <si>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1 16 01332 01 0000 140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</si>
  <si>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</si>
  <si>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</si>
  <si>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</si>
  <si>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</si>
  <si>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</si>
  <si>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</si>
  <si>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</si>
  <si>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1 08 07173 01 1000 110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</si>
  <si>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</si>
  <si>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Прогнозируемые объемы налоговых и неналоговых доходов городского бюджета по кодам видов доходов на 2024 год и плановый период 2025 и 2026 годов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</si>
  <si>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</si>
  <si>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1 17 05040 04 0000 180</t>
  </si>
  <si>
    <t>Прочие неналоговые доходы бюджетов городских округов</t>
  </si>
  <si>
    <t>1 05 02010 02 1000 110</t>
  </si>
  <si>
    <t xml:space="preserve">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</si>
  <si>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</si>
  <si>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1 05 03010 01 3000 110</t>
  </si>
  <si>
    <t>1 08 03010 01 1060 110</t>
  </si>
  <si>
    <t>Госпошлина по делам, рассматриваемым в судах общей юрисдикции, мировыми судьями, за исключением ВС РФ (госпошлина, уплачиваемая на основании судебных актов по результатам рассмотрения дел по существу)</t>
  </si>
  <si>
    <t xml:space="preserve">решением Свободненского   </t>
  </si>
  <si>
    <t xml:space="preserve">                               городского Совета народных    </t>
  </si>
  <si>
    <t xml:space="preserve">депутатов      </t>
  </si>
  <si>
    <t>Приложение №1   к решению</t>
  </si>
  <si>
    <t xml:space="preserve">        от 01.11.2024 № 82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</si>
</sst>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8">
    <xf numFmtId="0" fontId="0" fillId="0" borderId="0" xfId="0"/>
    <xf numFmtId="49" fontId="28" fillId="2" borderId="1" xfId="0" applyNumberFormat="1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6" fillId="2" borderId="0" xfId="0" applyFont="1" applyFill="1" applyAlignment="1">
      <alignment horizontal="centerContinuous" vertical="center" wrapText="1"/>
    </xf>
    <xf numFmtId="0" fontId="5" fillId="2" borderId="0" xfId="0" applyFont="1" applyFill="1" applyAlignment="1">
      <alignment wrapText="1"/>
    </xf>
    <xf numFmtId="0" fontId="28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4" fontId="30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28" fillId="2" borderId="1" xfId="0" applyNumberFormat="1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4" fontId="3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49" fontId="29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right" vertical="center"/>
    </xf>
    <xf numFmtId="49" fontId="27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71"/>
  <sheetViews>
    <sheetView showGridLines="0" tabSelected="1" zoomScale="90" zoomScaleNormal="90" zoomScaleSheetLayoutView="80" workbookViewId="0">
      <selection activeCell="A13" sqref="A13"/>
    </sheetView>
  </sheetViews>
  <sheetFormatPr defaultColWidth="9" defaultRowHeight="15.75" x14ac:dyDescent="0.25"/>
  <cols>
    <col min="1" max="1" width="96.85546875" style="4" customWidth="1"/>
    <col min="2" max="2" width="29.5703125" style="3" customWidth="1"/>
    <col min="3" max="3" width="22" style="17" customWidth="1"/>
    <col min="4" max="5" width="22" style="5" customWidth="1"/>
    <col min="6" max="6" width="9.140625" style="3" customWidth="1"/>
    <col min="7" max="16384" width="9" style="3"/>
  </cols>
  <sheetData>
    <row r="1" spans="1:6" ht="18.75" customHeight="1" x14ac:dyDescent="0.25">
      <c r="C1" s="25" t="s">
        <v>98</v>
      </c>
      <c r="D1" s="25"/>
      <c r="E1" s="25"/>
    </row>
    <row r="2" spans="1:6" ht="18.75" customHeight="1" x14ac:dyDescent="0.25">
      <c r="C2" s="25" t="s">
        <v>133</v>
      </c>
      <c r="D2" s="25"/>
      <c r="E2" s="25"/>
    </row>
    <row r="3" spans="1:6" ht="18.75" customHeight="1" x14ac:dyDescent="0.25">
      <c r="C3" s="27" t="s">
        <v>134</v>
      </c>
      <c r="D3" s="27"/>
      <c r="E3" s="27"/>
    </row>
    <row r="4" spans="1:6" ht="18.75" customHeight="1" x14ac:dyDescent="0.25">
      <c r="C4" s="16"/>
      <c r="D4" s="15" t="s">
        <v>135</v>
      </c>
      <c r="E4" s="15"/>
    </row>
    <row r="5" spans="1:6" ht="24.75" customHeight="1" x14ac:dyDescent="0.25">
      <c r="C5" s="25" t="s">
        <v>137</v>
      </c>
      <c r="D5" s="25"/>
      <c r="E5" s="25"/>
    </row>
    <row r="6" spans="1:6" ht="24.75" customHeight="1" x14ac:dyDescent="0.25">
      <c r="A6" s="6"/>
      <c r="B6" s="7"/>
      <c r="C6" s="25" t="s">
        <v>136</v>
      </c>
      <c r="D6" s="25"/>
      <c r="E6" s="25"/>
      <c r="F6" s="8"/>
    </row>
    <row r="7" spans="1:6" ht="60.75" customHeight="1" x14ac:dyDescent="0.25">
      <c r="A7" s="26" t="s">
        <v>123</v>
      </c>
      <c r="B7" s="26"/>
      <c r="C7" s="26"/>
      <c r="D7" s="26"/>
      <c r="E7" s="26"/>
    </row>
    <row r="8" spans="1:6" ht="22.5" x14ac:dyDescent="0.25">
      <c r="A8" s="24"/>
      <c r="B8" s="24"/>
      <c r="E8" s="5" t="s">
        <v>99</v>
      </c>
    </row>
    <row r="9" spans="1:6" ht="18.75" x14ac:dyDescent="0.3">
      <c r="A9" s="21" t="s">
        <v>93</v>
      </c>
      <c r="B9" s="21" t="s">
        <v>94</v>
      </c>
      <c r="C9" s="22" t="s">
        <v>96</v>
      </c>
      <c r="D9" s="23" t="s">
        <v>95</v>
      </c>
      <c r="E9" s="23"/>
    </row>
    <row r="10" spans="1:6" ht="18.75" x14ac:dyDescent="0.25">
      <c r="A10" s="21"/>
      <c r="B10" s="21"/>
      <c r="C10" s="22"/>
      <c r="D10" s="14" t="s">
        <v>97</v>
      </c>
      <c r="E10" s="9" t="s">
        <v>105</v>
      </c>
    </row>
    <row r="11" spans="1:6" ht="18.75" x14ac:dyDescent="0.25">
      <c r="A11" s="14" t="s">
        <v>89</v>
      </c>
      <c r="B11" s="14" t="s">
        <v>90</v>
      </c>
      <c r="C11" s="18" t="s">
        <v>91</v>
      </c>
      <c r="D11" s="14" t="s">
        <v>92</v>
      </c>
      <c r="E11" s="9">
        <v>5</v>
      </c>
    </row>
    <row r="12" spans="1:6" ht="36.75" customHeight="1" x14ac:dyDescent="0.25">
      <c r="A12" s="10" t="s">
        <v>1</v>
      </c>
      <c r="B12" s="20" t="s">
        <v>0</v>
      </c>
      <c r="C12" s="11">
        <f>SUM(C13:C71)</f>
        <v>2080548821.2299998</v>
      </c>
      <c r="D12" s="11">
        <f t="shared" ref="D12:E12" si="0">SUM(D13:D71)</f>
        <v>1406181020.2499998</v>
      </c>
      <c r="E12" s="11">
        <f t="shared" si="0"/>
        <v>1304639020.2499998</v>
      </c>
    </row>
    <row r="13" spans="1:6" ht="131.25" x14ac:dyDescent="0.25">
      <c r="A13" s="1" t="s">
        <v>100</v>
      </c>
      <c r="B13" s="14" t="s">
        <v>2</v>
      </c>
      <c r="C13" s="2">
        <f>1076166000+45492245.86+151324754.14+65510000+87220000</f>
        <v>1425713000</v>
      </c>
      <c r="D13" s="2">
        <f>894036400+89898100</f>
        <v>983934500</v>
      </c>
      <c r="E13" s="2">
        <v>916230800</v>
      </c>
    </row>
    <row r="14" spans="1:6" ht="131.25" x14ac:dyDescent="0.25">
      <c r="A14" s="1" t="s">
        <v>101</v>
      </c>
      <c r="B14" s="14" t="s">
        <v>65</v>
      </c>
      <c r="C14" s="2">
        <f>100000-50000</f>
        <v>50000</v>
      </c>
      <c r="D14" s="2">
        <v>100000</v>
      </c>
      <c r="E14" s="2">
        <v>100000</v>
      </c>
    </row>
    <row r="15" spans="1:6" ht="131.25" x14ac:dyDescent="0.25">
      <c r="A15" s="1" t="s">
        <v>61</v>
      </c>
      <c r="B15" s="14" t="s">
        <v>3</v>
      </c>
      <c r="C15" s="2">
        <f>949000+10000+72000+34000</f>
        <v>1065000</v>
      </c>
      <c r="D15" s="2">
        <v>1009200</v>
      </c>
      <c r="E15" s="2">
        <v>973000</v>
      </c>
    </row>
    <row r="16" spans="1:6" ht="150" x14ac:dyDescent="0.25">
      <c r="A16" s="1" t="s">
        <v>66</v>
      </c>
      <c r="B16" s="14" t="s">
        <v>67</v>
      </c>
      <c r="C16" s="2">
        <v>1000</v>
      </c>
      <c r="D16" s="2">
        <v>1000</v>
      </c>
      <c r="E16" s="2">
        <v>1000</v>
      </c>
    </row>
    <row r="17" spans="1:5" ht="75" x14ac:dyDescent="0.25">
      <c r="A17" s="1" t="s">
        <v>62</v>
      </c>
      <c r="B17" s="14" t="s">
        <v>4</v>
      </c>
      <c r="C17" s="2">
        <f>4714000+131000+4843000-3638000+200000</f>
        <v>6250000</v>
      </c>
      <c r="D17" s="2">
        <v>5888000</v>
      </c>
      <c r="E17" s="2">
        <v>6011000</v>
      </c>
    </row>
    <row r="18" spans="1:5" ht="75" x14ac:dyDescent="0.25">
      <c r="A18" s="1" t="s">
        <v>68</v>
      </c>
      <c r="B18" s="14" t="s">
        <v>69</v>
      </c>
      <c r="C18" s="2">
        <f>2000</f>
        <v>2000</v>
      </c>
      <c r="D18" s="2">
        <v>2000</v>
      </c>
      <c r="E18" s="2">
        <v>2000</v>
      </c>
    </row>
    <row r="19" spans="1:5" ht="124.7" customHeight="1" x14ac:dyDescent="0.25">
      <c r="A19" s="1" t="s">
        <v>58</v>
      </c>
      <c r="B19" s="14" t="s">
        <v>60</v>
      </c>
      <c r="C19" s="2">
        <f>165777000+7564000+37713000+6948000</f>
        <v>218002000</v>
      </c>
      <c r="D19" s="2">
        <v>100646550</v>
      </c>
      <c r="E19" s="2">
        <v>65345100</v>
      </c>
    </row>
    <row r="20" spans="1:5" ht="150" x14ac:dyDescent="0.25">
      <c r="A20" s="1" t="s">
        <v>102</v>
      </c>
      <c r="B20" s="14" t="s">
        <v>57</v>
      </c>
      <c r="C20" s="2">
        <f>32400000+5627000+19417000+1891000</f>
        <v>59335000</v>
      </c>
      <c r="D20" s="2">
        <f>29785850+4450760</f>
        <v>34236610</v>
      </c>
      <c r="E20" s="2">
        <f>28129280+4203230</f>
        <v>32332510</v>
      </c>
    </row>
    <row r="21" spans="1:5" ht="89.25" customHeight="1" x14ac:dyDescent="0.25">
      <c r="A21" s="1" t="s">
        <v>106</v>
      </c>
      <c r="B21" s="14" t="s">
        <v>107</v>
      </c>
      <c r="C21" s="2">
        <f>5101000-2321000+2066000+159000</f>
        <v>5005000</v>
      </c>
      <c r="D21" s="2">
        <v>7594600</v>
      </c>
      <c r="E21" s="2">
        <v>8122600</v>
      </c>
    </row>
    <row r="22" spans="1:5" ht="97.5" customHeight="1" x14ac:dyDescent="0.25">
      <c r="A22" s="1" t="s">
        <v>122</v>
      </c>
      <c r="B22" s="14" t="s">
        <v>108</v>
      </c>
      <c r="C22" s="2">
        <f>8100000+7000-637000+246000</f>
        <v>7716000</v>
      </c>
      <c r="D22" s="2">
        <f>3026000+490590+3283210-3026000</f>
        <v>3773800</v>
      </c>
      <c r="E22" s="2">
        <f>3236200+524670+3511280-3236200</f>
        <v>4035950</v>
      </c>
    </row>
    <row r="23" spans="1:5" ht="112.5" x14ac:dyDescent="0.25">
      <c r="A23" s="1" t="s">
        <v>82</v>
      </c>
      <c r="B23" s="14" t="s">
        <v>5</v>
      </c>
      <c r="C23" s="2">
        <v>6983800</v>
      </c>
      <c r="D23" s="2">
        <v>7469100</v>
      </c>
      <c r="E23" s="2">
        <v>7912900</v>
      </c>
    </row>
    <row r="24" spans="1:5" ht="131.25" x14ac:dyDescent="0.25">
      <c r="A24" s="1" t="s">
        <v>83</v>
      </c>
      <c r="B24" s="14" t="s">
        <v>6</v>
      </c>
      <c r="C24" s="2">
        <v>33300</v>
      </c>
      <c r="D24" s="2">
        <v>39200</v>
      </c>
      <c r="E24" s="2">
        <v>42000</v>
      </c>
    </row>
    <row r="25" spans="1:5" ht="112.5" x14ac:dyDescent="0.25">
      <c r="A25" s="1" t="s">
        <v>84</v>
      </c>
      <c r="B25" s="14" t="s">
        <v>7</v>
      </c>
      <c r="C25" s="2">
        <v>7241400</v>
      </c>
      <c r="D25" s="2">
        <v>7776700</v>
      </c>
      <c r="E25" s="2">
        <v>8241300</v>
      </c>
    </row>
    <row r="26" spans="1:5" ht="112.5" x14ac:dyDescent="0.25">
      <c r="A26" s="1" t="s">
        <v>85</v>
      </c>
      <c r="B26" s="14" t="s">
        <v>8</v>
      </c>
      <c r="C26" s="2">
        <v>-867800</v>
      </c>
      <c r="D26" s="2">
        <v>-928500</v>
      </c>
      <c r="E26" s="2">
        <v>-1005400</v>
      </c>
    </row>
    <row r="27" spans="1:5" ht="56.25" x14ac:dyDescent="0.25">
      <c r="A27" s="1" t="s">
        <v>10</v>
      </c>
      <c r="B27" s="14" t="s">
        <v>9</v>
      </c>
      <c r="C27" s="2">
        <f>30147350+119600</f>
        <v>30266950</v>
      </c>
      <c r="D27" s="2">
        <v>31421450</v>
      </c>
      <c r="E27" s="2">
        <v>31421450</v>
      </c>
    </row>
    <row r="28" spans="1:5" ht="75" x14ac:dyDescent="0.25">
      <c r="A28" s="1" t="s">
        <v>70</v>
      </c>
      <c r="B28" s="14" t="s">
        <v>71</v>
      </c>
      <c r="C28" s="2">
        <v>1000</v>
      </c>
      <c r="D28" s="2">
        <v>1000</v>
      </c>
      <c r="E28" s="2">
        <v>1000</v>
      </c>
    </row>
    <row r="29" spans="1:5" ht="93.75" x14ac:dyDescent="0.25">
      <c r="A29" s="1" t="s">
        <v>12</v>
      </c>
      <c r="B29" s="14" t="s">
        <v>11</v>
      </c>
      <c r="C29" s="2">
        <f>16411700-2746650</f>
        <v>13665050</v>
      </c>
      <c r="D29" s="2">
        <v>17105750</v>
      </c>
      <c r="E29" s="2">
        <v>17105750</v>
      </c>
    </row>
    <row r="30" spans="1:5" ht="93.75" x14ac:dyDescent="0.25">
      <c r="A30" s="1" t="s">
        <v>72</v>
      </c>
      <c r="B30" s="14" t="s">
        <v>73</v>
      </c>
      <c r="C30" s="2">
        <v>1000</v>
      </c>
      <c r="D30" s="2">
        <v>1000</v>
      </c>
      <c r="E30" s="2">
        <v>1000</v>
      </c>
    </row>
    <row r="31" spans="1:5" ht="72.75" customHeight="1" x14ac:dyDescent="0.25">
      <c r="A31" s="1" t="s">
        <v>128</v>
      </c>
      <c r="B31" s="14" t="s">
        <v>127</v>
      </c>
      <c r="C31" s="2">
        <v>16000</v>
      </c>
      <c r="D31" s="2">
        <v>0</v>
      </c>
      <c r="E31" s="2">
        <v>0</v>
      </c>
    </row>
    <row r="32" spans="1:5" ht="37.5" x14ac:dyDescent="0.25">
      <c r="A32" s="1" t="s">
        <v>14</v>
      </c>
      <c r="B32" s="14" t="s">
        <v>13</v>
      </c>
      <c r="C32" s="2">
        <f>596000+236000</f>
        <v>832000</v>
      </c>
      <c r="D32" s="2">
        <v>621000</v>
      </c>
      <c r="E32" s="2">
        <v>621000</v>
      </c>
    </row>
    <row r="33" spans="1:5" ht="42" customHeight="1" x14ac:dyDescent="0.25">
      <c r="A33" s="1" t="s">
        <v>129</v>
      </c>
      <c r="B33" s="14" t="s">
        <v>130</v>
      </c>
      <c r="C33" s="2">
        <v>1000</v>
      </c>
      <c r="D33" s="2">
        <v>0</v>
      </c>
      <c r="E33" s="2">
        <v>0</v>
      </c>
    </row>
    <row r="34" spans="1:5" ht="75" x14ac:dyDescent="0.25">
      <c r="A34" s="1" t="s">
        <v>16</v>
      </c>
      <c r="B34" s="14" t="s">
        <v>15</v>
      </c>
      <c r="C34" s="2">
        <f>14761000-1321000</f>
        <v>13440000</v>
      </c>
      <c r="D34" s="2">
        <v>15384000</v>
      </c>
      <c r="E34" s="2">
        <v>15384000</v>
      </c>
    </row>
    <row r="35" spans="1:5" ht="75" x14ac:dyDescent="0.25">
      <c r="A35" s="1" t="s">
        <v>18</v>
      </c>
      <c r="B35" s="14" t="s">
        <v>17</v>
      </c>
      <c r="C35" s="2">
        <f>40972000+1843000</f>
        <v>42815000</v>
      </c>
      <c r="D35" s="2">
        <v>42303000</v>
      </c>
      <c r="E35" s="2">
        <v>41986000</v>
      </c>
    </row>
    <row r="36" spans="1:5" ht="75" x14ac:dyDescent="0.25">
      <c r="A36" s="1" t="s">
        <v>20</v>
      </c>
      <c r="B36" s="14" t="s">
        <v>19</v>
      </c>
      <c r="C36" s="2">
        <f>22417000-3460000</f>
        <v>18957000</v>
      </c>
      <c r="D36" s="2">
        <v>25331000</v>
      </c>
      <c r="E36" s="2">
        <v>27231000</v>
      </c>
    </row>
    <row r="37" spans="1:5" ht="75" x14ac:dyDescent="0.25">
      <c r="A37" s="1" t="s">
        <v>22</v>
      </c>
      <c r="B37" s="14" t="s">
        <v>21</v>
      </c>
      <c r="C37" s="2">
        <f>12488000+110000</f>
        <v>12598000</v>
      </c>
      <c r="D37" s="2">
        <v>12550000</v>
      </c>
      <c r="E37" s="2">
        <v>12613000</v>
      </c>
    </row>
    <row r="38" spans="1:5" ht="75" x14ac:dyDescent="0.25">
      <c r="A38" s="1" t="s">
        <v>55</v>
      </c>
      <c r="B38" s="14" t="s">
        <v>54</v>
      </c>
      <c r="C38" s="2">
        <f>10811000+111000</f>
        <v>10922000</v>
      </c>
      <c r="D38" s="2">
        <v>11201000</v>
      </c>
      <c r="E38" s="2">
        <v>11201000</v>
      </c>
    </row>
    <row r="39" spans="1:5" ht="56.25" x14ac:dyDescent="0.3">
      <c r="A39" s="19" t="s">
        <v>132</v>
      </c>
      <c r="B39" s="14" t="s">
        <v>131</v>
      </c>
      <c r="C39" s="2">
        <v>82000</v>
      </c>
      <c r="D39" s="2">
        <v>0</v>
      </c>
      <c r="E39" s="2">
        <v>0</v>
      </c>
    </row>
    <row r="40" spans="1:5" ht="45.2" customHeight="1" x14ac:dyDescent="0.25">
      <c r="A40" s="1" t="s">
        <v>118</v>
      </c>
      <c r="B40" s="14" t="s">
        <v>119</v>
      </c>
      <c r="C40" s="2">
        <v>10000</v>
      </c>
      <c r="D40" s="2">
        <v>10000</v>
      </c>
      <c r="E40" s="2">
        <v>10000</v>
      </c>
    </row>
    <row r="41" spans="1:5" ht="6" hidden="1" customHeight="1" x14ac:dyDescent="0.25">
      <c r="A41" s="1" t="s">
        <v>120</v>
      </c>
      <c r="B41" s="14" t="s">
        <v>121</v>
      </c>
      <c r="C41" s="2">
        <f>22400-22400</f>
        <v>0</v>
      </c>
      <c r="D41" s="2">
        <f t="shared" ref="D41:E41" si="1">22400-22400</f>
        <v>0</v>
      </c>
      <c r="E41" s="2">
        <f t="shared" si="1"/>
        <v>0</v>
      </c>
    </row>
    <row r="42" spans="1:5" ht="75" x14ac:dyDescent="0.25">
      <c r="A42" s="1" t="s">
        <v>24</v>
      </c>
      <c r="B42" s="14" t="s">
        <v>23</v>
      </c>
      <c r="C42" s="2">
        <v>40000000</v>
      </c>
      <c r="D42" s="2">
        <v>40000000</v>
      </c>
      <c r="E42" s="2">
        <v>40000000</v>
      </c>
    </row>
    <row r="43" spans="1:5" ht="93.75" x14ac:dyDescent="0.25">
      <c r="A43" s="1" t="s">
        <v>86</v>
      </c>
      <c r="B43" s="14" t="s">
        <v>25</v>
      </c>
      <c r="C43" s="2">
        <v>100000</v>
      </c>
      <c r="D43" s="2">
        <v>100000</v>
      </c>
      <c r="E43" s="2">
        <v>100000</v>
      </c>
    </row>
    <row r="44" spans="1:5" ht="112.5" x14ac:dyDescent="0.25">
      <c r="A44" s="1" t="s">
        <v>87</v>
      </c>
      <c r="B44" s="14" t="s">
        <v>26</v>
      </c>
      <c r="C44" s="2">
        <v>100000</v>
      </c>
      <c r="D44" s="2">
        <v>100000</v>
      </c>
      <c r="E44" s="2">
        <v>100000</v>
      </c>
    </row>
    <row r="45" spans="1:5" ht="75" x14ac:dyDescent="0.25">
      <c r="A45" s="1" t="s">
        <v>28</v>
      </c>
      <c r="B45" s="14" t="s">
        <v>27</v>
      </c>
      <c r="C45" s="2">
        <v>15000000</v>
      </c>
      <c r="D45" s="2">
        <v>15000000</v>
      </c>
      <c r="E45" s="2">
        <v>15000000</v>
      </c>
    </row>
    <row r="46" spans="1:5" ht="112.5" x14ac:dyDescent="0.25">
      <c r="A46" s="1" t="s">
        <v>30</v>
      </c>
      <c r="B46" s="14" t="s">
        <v>29</v>
      </c>
      <c r="C46" s="2">
        <v>400000</v>
      </c>
      <c r="D46" s="2">
        <v>400000</v>
      </c>
      <c r="E46" s="2">
        <v>400000</v>
      </c>
    </row>
    <row r="47" spans="1:5" ht="56.25" x14ac:dyDescent="0.25">
      <c r="A47" s="1" t="s">
        <v>124</v>
      </c>
      <c r="B47" s="14" t="s">
        <v>56</v>
      </c>
      <c r="C47" s="2">
        <v>500000</v>
      </c>
      <c r="D47" s="2">
        <v>500000</v>
      </c>
      <c r="E47" s="2">
        <v>500000</v>
      </c>
    </row>
    <row r="48" spans="1:5" ht="75" x14ac:dyDescent="0.25">
      <c r="A48" s="1" t="s">
        <v>32</v>
      </c>
      <c r="B48" s="14" t="s">
        <v>31</v>
      </c>
      <c r="C48" s="2">
        <v>327117</v>
      </c>
      <c r="D48" s="2">
        <v>327117</v>
      </c>
      <c r="E48" s="2">
        <v>327117</v>
      </c>
    </row>
    <row r="49" spans="1:6" ht="56.25" x14ac:dyDescent="0.25">
      <c r="A49" s="1" t="s">
        <v>116</v>
      </c>
      <c r="B49" s="14" t="s">
        <v>33</v>
      </c>
      <c r="C49" s="2">
        <v>642130</v>
      </c>
      <c r="D49" s="2">
        <v>642130</v>
      </c>
      <c r="E49" s="2">
        <v>642130</v>
      </c>
    </row>
    <row r="50" spans="1:6" ht="56.25" x14ac:dyDescent="0.25">
      <c r="A50" s="1" t="s">
        <v>35</v>
      </c>
      <c r="B50" s="14" t="s">
        <v>34</v>
      </c>
      <c r="C50" s="2">
        <v>8633099</v>
      </c>
      <c r="D50" s="2">
        <v>8633099</v>
      </c>
      <c r="E50" s="2">
        <v>8633099</v>
      </c>
    </row>
    <row r="51" spans="1:6" ht="56.25" x14ac:dyDescent="0.25">
      <c r="A51" s="1" t="s">
        <v>37</v>
      </c>
      <c r="B51" s="14" t="s">
        <v>36</v>
      </c>
      <c r="C51" s="2">
        <v>12115146</v>
      </c>
      <c r="D51" s="2">
        <v>12115146</v>
      </c>
      <c r="E51" s="2">
        <v>12115146</v>
      </c>
    </row>
    <row r="52" spans="1:6" ht="18.75" x14ac:dyDescent="0.25">
      <c r="A52" s="1" t="s">
        <v>103</v>
      </c>
      <c r="B52" s="14" t="s">
        <v>104</v>
      </c>
      <c r="C52" s="2">
        <f>1978238.1+28538977.94+196443.89+100000+963263.22+54809.25</f>
        <v>31831732.400000002</v>
      </c>
      <c r="D52" s="2">
        <v>0</v>
      </c>
      <c r="E52" s="2">
        <v>0</v>
      </c>
    </row>
    <row r="53" spans="1:6" s="12" customFormat="1" ht="93.75" x14ac:dyDescent="0.25">
      <c r="A53" s="1" t="s">
        <v>39</v>
      </c>
      <c r="B53" s="14" t="s">
        <v>38</v>
      </c>
      <c r="C53" s="2">
        <f>5500000+38395700+27935621</f>
        <v>71831321</v>
      </c>
      <c r="D53" s="2">
        <v>5500000</v>
      </c>
      <c r="E53" s="2">
        <v>5500000</v>
      </c>
      <c r="F53" s="3"/>
    </row>
    <row r="54" spans="1:6" s="12" customFormat="1" ht="93.75" x14ac:dyDescent="0.25">
      <c r="A54" s="13" t="s">
        <v>117</v>
      </c>
      <c r="B54" s="14" t="s">
        <v>109</v>
      </c>
      <c r="C54" s="2">
        <v>120000</v>
      </c>
      <c r="D54" s="2">
        <v>120000</v>
      </c>
      <c r="E54" s="2">
        <v>120000</v>
      </c>
      <c r="F54" s="3"/>
    </row>
    <row r="55" spans="1:6" ht="56.25" x14ac:dyDescent="0.25">
      <c r="A55" s="1" t="s">
        <v>41</v>
      </c>
      <c r="B55" s="14" t="s">
        <v>40</v>
      </c>
      <c r="C55" s="2">
        <v>7500000</v>
      </c>
      <c r="D55" s="2">
        <v>7500000</v>
      </c>
      <c r="E55" s="2">
        <v>7500000</v>
      </c>
    </row>
    <row r="56" spans="1:6" ht="93.75" x14ac:dyDescent="0.25">
      <c r="A56" s="1" t="s">
        <v>63</v>
      </c>
      <c r="B56" s="14" t="s">
        <v>49</v>
      </c>
      <c r="C56" s="2">
        <f>68700+6190.84</f>
        <v>74890.84</v>
      </c>
      <c r="D56" s="2">
        <f t="shared" ref="D56:E56" si="2">68700+6190.84</f>
        <v>74890.84</v>
      </c>
      <c r="E56" s="2">
        <f t="shared" si="2"/>
        <v>74890.84</v>
      </c>
    </row>
    <row r="57" spans="1:6" ht="112.5" x14ac:dyDescent="0.25">
      <c r="A57" s="1" t="s">
        <v>79</v>
      </c>
      <c r="B57" s="14" t="s">
        <v>78</v>
      </c>
      <c r="C57" s="2">
        <f>14955.24+142500+20792.85</f>
        <v>178248.09</v>
      </c>
      <c r="D57" s="2">
        <f t="shared" ref="D57:E57" si="3">14955.24+142500+20792.85</f>
        <v>178248.09</v>
      </c>
      <c r="E57" s="2">
        <f t="shared" si="3"/>
        <v>178248.09</v>
      </c>
    </row>
    <row r="58" spans="1:6" ht="93.75" x14ac:dyDescent="0.25">
      <c r="A58" s="1" t="s">
        <v>81</v>
      </c>
      <c r="B58" s="14" t="s">
        <v>80</v>
      </c>
      <c r="C58" s="2">
        <f>74500+1702.69</f>
        <v>76202.69</v>
      </c>
      <c r="D58" s="2">
        <f t="shared" ref="D58:E58" si="4">74500+1702.69</f>
        <v>76202.69</v>
      </c>
      <c r="E58" s="2">
        <f t="shared" si="4"/>
        <v>76202.69</v>
      </c>
    </row>
    <row r="59" spans="1:6" ht="93.75" x14ac:dyDescent="0.25">
      <c r="A59" s="1" t="s">
        <v>111</v>
      </c>
      <c r="B59" s="14" t="s">
        <v>110</v>
      </c>
      <c r="C59" s="2">
        <v>6000</v>
      </c>
      <c r="D59" s="2">
        <v>6000</v>
      </c>
      <c r="E59" s="2">
        <v>6000</v>
      </c>
    </row>
    <row r="60" spans="1:6" ht="93.75" x14ac:dyDescent="0.25">
      <c r="A60" s="1" t="s">
        <v>64</v>
      </c>
      <c r="B60" s="14" t="s">
        <v>59</v>
      </c>
      <c r="C60" s="2">
        <v>3300</v>
      </c>
      <c r="D60" s="2">
        <v>3300</v>
      </c>
      <c r="E60" s="2">
        <v>3300</v>
      </c>
    </row>
    <row r="61" spans="1:6" ht="93.75" x14ac:dyDescent="0.25">
      <c r="A61" s="1" t="s">
        <v>52</v>
      </c>
      <c r="B61" s="14" t="s">
        <v>46</v>
      </c>
      <c r="C61" s="2">
        <v>774000</v>
      </c>
      <c r="D61" s="2">
        <v>774000</v>
      </c>
      <c r="E61" s="2">
        <v>774000</v>
      </c>
    </row>
    <row r="62" spans="1:6" ht="112.5" x14ac:dyDescent="0.25">
      <c r="A62" s="1" t="s">
        <v>88</v>
      </c>
      <c r="B62" s="14" t="s">
        <v>47</v>
      </c>
      <c r="C62" s="2">
        <v>45900</v>
      </c>
      <c r="D62" s="2">
        <v>45900</v>
      </c>
      <c r="E62" s="2">
        <v>45900</v>
      </c>
    </row>
    <row r="63" spans="1:6" ht="93.75" x14ac:dyDescent="0.25">
      <c r="A63" s="1" t="s">
        <v>74</v>
      </c>
      <c r="B63" s="14" t="s">
        <v>75</v>
      </c>
      <c r="C63" s="2">
        <v>37100</v>
      </c>
      <c r="D63" s="2">
        <v>37100</v>
      </c>
      <c r="E63" s="2">
        <v>37100</v>
      </c>
    </row>
    <row r="64" spans="1:6" ht="75" x14ac:dyDescent="0.25">
      <c r="A64" s="1" t="s">
        <v>76</v>
      </c>
      <c r="B64" s="14" t="s">
        <v>77</v>
      </c>
      <c r="C64" s="2">
        <f>26881.58+702000</f>
        <v>728881.58</v>
      </c>
      <c r="D64" s="2">
        <f t="shared" ref="D64:E64" si="5">26881.58+702000</f>
        <v>728881.58</v>
      </c>
      <c r="E64" s="2">
        <f t="shared" si="5"/>
        <v>728881.58</v>
      </c>
    </row>
    <row r="65" spans="1:5" ht="93.75" x14ac:dyDescent="0.25">
      <c r="A65" s="1" t="s">
        <v>53</v>
      </c>
      <c r="B65" s="14" t="s">
        <v>48</v>
      </c>
      <c r="C65" s="2">
        <f>24946.27+1132000+7698.78</f>
        <v>1164645.05</v>
      </c>
      <c r="D65" s="2">
        <f t="shared" ref="D65:E65" si="6">24946.27+1132000+7698.78</f>
        <v>1164645.05</v>
      </c>
      <c r="E65" s="2">
        <f t="shared" si="6"/>
        <v>1164645.05</v>
      </c>
    </row>
    <row r="66" spans="1:5" ht="150" x14ac:dyDescent="0.25">
      <c r="A66" s="1" t="s">
        <v>112</v>
      </c>
      <c r="B66" s="1" t="s">
        <v>113</v>
      </c>
      <c r="C66" s="2">
        <v>20000</v>
      </c>
      <c r="D66" s="2">
        <v>20000</v>
      </c>
      <c r="E66" s="2">
        <v>20000</v>
      </c>
    </row>
    <row r="67" spans="1:5" ht="150" x14ac:dyDescent="0.25">
      <c r="A67" s="1" t="s">
        <v>114</v>
      </c>
      <c r="B67" s="1" t="s">
        <v>115</v>
      </c>
      <c r="C67" s="2">
        <v>10000</v>
      </c>
      <c r="D67" s="2">
        <v>10000</v>
      </c>
      <c r="E67" s="2">
        <v>10000</v>
      </c>
    </row>
    <row r="68" spans="1:5" ht="56.25" x14ac:dyDescent="0.25">
      <c r="A68" s="1" t="s">
        <v>43</v>
      </c>
      <c r="B68" s="14" t="s">
        <v>42</v>
      </c>
      <c r="C68" s="2">
        <v>120000</v>
      </c>
      <c r="D68" s="2">
        <v>130000</v>
      </c>
      <c r="E68" s="2">
        <v>140000</v>
      </c>
    </row>
    <row r="69" spans="1:5" ht="75" x14ac:dyDescent="0.25">
      <c r="A69" s="1" t="s">
        <v>45</v>
      </c>
      <c r="B69" s="14" t="s">
        <v>44</v>
      </c>
      <c r="C69" s="2">
        <f>1500000+1920000+22400</f>
        <v>3442400</v>
      </c>
      <c r="D69" s="2">
        <f>1500000+22400</f>
        <v>1522400</v>
      </c>
      <c r="E69" s="2">
        <f>1500000+22400</f>
        <v>1522400</v>
      </c>
    </row>
    <row r="70" spans="1:5" ht="75" x14ac:dyDescent="0.25">
      <c r="A70" s="1" t="s">
        <v>50</v>
      </c>
      <c r="B70" s="14" t="s">
        <v>51</v>
      </c>
      <c r="C70" s="2">
        <f>37729134.11-34729134.11</f>
        <v>3000000</v>
      </c>
      <c r="D70" s="2">
        <v>3000000</v>
      </c>
      <c r="E70" s="2">
        <v>3000000</v>
      </c>
    </row>
    <row r="71" spans="1:5" ht="18.75" x14ac:dyDescent="0.25">
      <c r="A71" s="1" t="s">
        <v>126</v>
      </c>
      <c r="B71" s="14" t="s">
        <v>125</v>
      </c>
      <c r="C71" s="2">
        <v>1630007.58</v>
      </c>
      <c r="D71" s="2">
        <v>0</v>
      </c>
      <c r="E71" s="2">
        <v>0</v>
      </c>
    </row>
  </sheetData>
  <mergeCells count="11">
    <mergeCell ref="C1:E1"/>
    <mergeCell ref="C2:E2"/>
    <mergeCell ref="C5:E5"/>
    <mergeCell ref="C6:E6"/>
    <mergeCell ref="A7:E7"/>
    <mergeCell ref="C3:E3"/>
    <mergeCell ref="A9:A10"/>
    <mergeCell ref="B9:B10"/>
    <mergeCell ref="C9:C10"/>
    <mergeCell ref="D9:E9"/>
    <mergeCell ref="A8:B8"/>
  </mergeCells>
  <pageMargins left="0.6" right="0.25" top="0.47" bottom="0.57999999999999996" header="0.3" footer="0.3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2024-07-16T07:41:44Z</cp:lastPrinted>
  <dcterms:created xsi:type="dcterms:W3CDTF">2020-01-10T00:49:50Z</dcterms:created>
  <dcterms:modified xsi:type="dcterms:W3CDTF">2024-11-01T04:10:46Z</dcterms:modified>
</cp:coreProperties>
</file>