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Документы\Гулевич Т.М\Отдел ЭРПП\Изм в 1676 от 30.12.2022\"/>
    </mc:Choice>
  </mc:AlternateContent>
  <bookViews>
    <workbookView xWindow="-120" yWindow="-120" windowWidth="29040" windowHeight="15840" activeTab="1"/>
  </bookViews>
  <sheets>
    <sheet name="Приложение №3" sheetId="2" r:id="rId1"/>
    <sheet name="Приложение № 4" sheetId="3" r:id="rId2"/>
  </sheets>
  <definedNames>
    <definedName name="_xlnm.Print_Titles" localSheetId="1">'Приложение № 4'!$5:$7</definedName>
    <definedName name="_xlnm.Print_Titles" localSheetId="0">'Приложение №3'!$5:$7</definedName>
    <definedName name="_xlnm.Print_Area" localSheetId="1">'Приложение № 4'!$A$1:$P$172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3" i="3" l="1"/>
  <c r="D132" i="3"/>
  <c r="D131" i="3"/>
  <c r="D130" i="3"/>
  <c r="D129" i="3"/>
  <c r="O128" i="3"/>
  <c r="N128" i="3"/>
  <c r="M128" i="3"/>
  <c r="L128" i="3"/>
  <c r="K128" i="3"/>
  <c r="J128" i="3"/>
  <c r="I128" i="3"/>
  <c r="H128" i="3"/>
  <c r="G128" i="3"/>
  <c r="F128" i="3"/>
  <c r="E128" i="3"/>
  <c r="J24" i="2"/>
  <c r="J13" i="2" s="1"/>
  <c r="K24" i="2"/>
  <c r="K13" i="2" s="1"/>
  <c r="L24" i="2"/>
  <c r="L13" i="2" s="1"/>
  <c r="M24" i="2"/>
  <c r="M13" i="2" s="1"/>
  <c r="N24" i="2"/>
  <c r="N13" i="2" s="1"/>
  <c r="P24" i="2"/>
  <c r="P13" i="2" s="1"/>
  <c r="Q24" i="2"/>
  <c r="Q13" i="2" s="1"/>
  <c r="R24" i="2"/>
  <c r="R13" i="2" s="1"/>
  <c r="S24" i="2"/>
  <c r="S13" i="2" s="1"/>
  <c r="I24" i="2"/>
  <c r="I13" i="2" s="1"/>
  <c r="I12" i="2" s="1"/>
  <c r="H40" i="2"/>
  <c r="D128" i="3" l="1"/>
  <c r="H39" i="2"/>
  <c r="F123" i="3"/>
  <c r="G123" i="3"/>
  <c r="H123" i="3"/>
  <c r="I123" i="3"/>
  <c r="J123" i="3"/>
  <c r="K123" i="3"/>
  <c r="M123" i="3"/>
  <c r="N123" i="3"/>
  <c r="O123" i="3"/>
  <c r="E123" i="3"/>
  <c r="D125" i="3"/>
  <c r="D126" i="3"/>
  <c r="D127" i="3"/>
  <c r="D124" i="3"/>
  <c r="D123" i="3" l="1"/>
  <c r="M136" i="3"/>
  <c r="N136" i="3"/>
  <c r="L51" i="3"/>
  <c r="L50" i="3"/>
  <c r="K66" i="3" l="1"/>
  <c r="K65" i="3" l="1"/>
  <c r="K141" i="3"/>
  <c r="O45" i="2"/>
  <c r="O27" i="2"/>
  <c r="O24" i="2" s="1"/>
  <c r="O13" i="2" l="1"/>
  <c r="H13" i="2" s="1"/>
  <c r="H24" i="2"/>
  <c r="K50" i="3"/>
  <c r="K63" i="3"/>
  <c r="D66" i="3"/>
  <c r="F63" i="3" l="1"/>
  <c r="G63" i="3"/>
  <c r="H63" i="3"/>
  <c r="I63" i="3"/>
  <c r="J63" i="3"/>
  <c r="L63" i="3"/>
  <c r="M63" i="3"/>
  <c r="N63" i="3"/>
  <c r="O63" i="3"/>
  <c r="K118" i="3" l="1"/>
  <c r="K52" i="3"/>
  <c r="H38" i="2"/>
  <c r="D122" i="3"/>
  <c r="D120" i="3"/>
  <c r="D119" i="3"/>
  <c r="O118" i="3"/>
  <c r="N118" i="3"/>
  <c r="M118" i="3"/>
  <c r="L118" i="3"/>
  <c r="D121" i="3" l="1"/>
  <c r="K51" i="3"/>
  <c r="D118" i="3"/>
  <c r="J12" i="2" l="1"/>
  <c r="K12" i="2"/>
  <c r="L12" i="2"/>
  <c r="M12" i="2"/>
  <c r="J19" i="2"/>
  <c r="K19" i="2"/>
  <c r="L19" i="2"/>
  <c r="M19" i="2"/>
  <c r="N19" i="2"/>
  <c r="O19" i="2"/>
  <c r="P19" i="2"/>
  <c r="Q19" i="2"/>
  <c r="R19" i="2"/>
  <c r="S19" i="2"/>
  <c r="I19" i="2"/>
  <c r="J15" i="2"/>
  <c r="K15" i="2"/>
  <c r="L15" i="2"/>
  <c r="M15" i="2"/>
  <c r="N15" i="2"/>
  <c r="O15" i="2"/>
  <c r="P15" i="2"/>
  <c r="Q15" i="2"/>
  <c r="R15" i="2"/>
  <c r="I15" i="2"/>
  <c r="H16" i="2"/>
  <c r="H17" i="2"/>
  <c r="M50" i="3"/>
  <c r="M51" i="3"/>
  <c r="N51" i="3"/>
  <c r="O51" i="3"/>
  <c r="N50" i="3"/>
  <c r="O50" i="3"/>
  <c r="H37" i="2"/>
  <c r="P44" i="2"/>
  <c r="Q44" i="2"/>
  <c r="D44" i="3"/>
  <c r="D45" i="3"/>
  <c r="D55" i="3"/>
  <c r="D60" i="3"/>
  <c r="D61" i="3"/>
  <c r="D79" i="3"/>
  <c r="D80" i="3"/>
  <c r="D81" i="3"/>
  <c r="D82" i="3"/>
  <c r="D84" i="3"/>
  <c r="D85" i="3"/>
  <c r="D86" i="3"/>
  <c r="D87" i="3"/>
  <c r="D89" i="3"/>
  <c r="D90" i="3"/>
  <c r="D91" i="3"/>
  <c r="D94" i="3"/>
  <c r="D95" i="3"/>
  <c r="D96" i="3"/>
  <c r="D97" i="3"/>
  <c r="D99" i="3"/>
  <c r="D100" i="3"/>
  <c r="D101" i="3"/>
  <c r="D102" i="3"/>
  <c r="D104" i="3"/>
  <c r="D105" i="3"/>
  <c r="D106" i="3"/>
  <c r="D107" i="3"/>
  <c r="D109" i="3"/>
  <c r="D110" i="3"/>
  <c r="D111" i="3"/>
  <c r="D115" i="3"/>
  <c r="D116" i="3"/>
  <c r="D117" i="3"/>
  <c r="D114" i="3"/>
  <c r="K138" i="3"/>
  <c r="D139" i="3"/>
  <c r="D140" i="3"/>
  <c r="D141" i="3"/>
  <c r="D142" i="3"/>
  <c r="D144" i="3"/>
  <c r="D145" i="3"/>
  <c r="D146" i="3"/>
  <c r="D147" i="3"/>
  <c r="D149" i="3"/>
  <c r="D150" i="3"/>
  <c r="D151" i="3"/>
  <c r="D152" i="3"/>
  <c r="D154" i="3"/>
  <c r="D155" i="3"/>
  <c r="D156" i="3"/>
  <c r="D157" i="3"/>
  <c r="D167" i="3"/>
  <c r="D169" i="3"/>
  <c r="D170" i="3"/>
  <c r="D171" i="3"/>
  <c r="D172" i="3"/>
  <c r="K43" i="3"/>
  <c r="K53" i="3"/>
  <c r="L53" i="3"/>
  <c r="M53" i="3"/>
  <c r="N53" i="3"/>
  <c r="O53" i="3"/>
  <c r="L58" i="3"/>
  <c r="M58" i="3"/>
  <c r="N58" i="3"/>
  <c r="O58" i="3"/>
  <c r="K58" i="3"/>
  <c r="L113" i="3"/>
  <c r="M113" i="3"/>
  <c r="N113" i="3"/>
  <c r="O113" i="3"/>
  <c r="K113" i="3"/>
  <c r="L138" i="3"/>
  <c r="M138" i="3"/>
  <c r="N138" i="3"/>
  <c r="O138" i="3"/>
  <c r="K136" i="3"/>
  <c r="J50" i="3"/>
  <c r="H36" i="2"/>
  <c r="H35" i="2"/>
  <c r="J51" i="3"/>
  <c r="D112" i="3"/>
  <c r="O108" i="3"/>
  <c r="N108" i="3"/>
  <c r="M108" i="3"/>
  <c r="L108" i="3"/>
  <c r="K108" i="3"/>
  <c r="J108" i="3"/>
  <c r="I108" i="3"/>
  <c r="H108" i="3"/>
  <c r="G108" i="3"/>
  <c r="F108" i="3"/>
  <c r="E108" i="3"/>
  <c r="O103" i="3"/>
  <c r="N103" i="3"/>
  <c r="M103" i="3"/>
  <c r="L103" i="3"/>
  <c r="K103" i="3"/>
  <c r="J103" i="3"/>
  <c r="I103" i="3"/>
  <c r="H103" i="3"/>
  <c r="G103" i="3"/>
  <c r="F103" i="3"/>
  <c r="E103" i="3"/>
  <c r="H19" i="2" l="1"/>
  <c r="D108" i="3"/>
  <c r="H15" i="2"/>
  <c r="D103" i="3"/>
  <c r="D113" i="3"/>
  <c r="P12" i="2" l="1"/>
  <c r="S12" i="2"/>
  <c r="O12" i="2"/>
  <c r="R12" i="2"/>
  <c r="Q12" i="2"/>
  <c r="L49" i="3"/>
  <c r="M49" i="3"/>
  <c r="N49" i="3"/>
  <c r="O49" i="3"/>
  <c r="K49" i="3"/>
  <c r="K48" i="3" s="1"/>
  <c r="L52" i="3"/>
  <c r="M52" i="3"/>
  <c r="N52" i="3"/>
  <c r="O52" i="3"/>
  <c r="D24" i="3"/>
  <c r="D25" i="3"/>
  <c r="D26" i="3"/>
  <c r="D27" i="3"/>
  <c r="D29" i="3"/>
  <c r="D30" i="3"/>
  <c r="D31" i="3"/>
  <c r="D32" i="3"/>
  <c r="D34" i="3"/>
  <c r="D35" i="3"/>
  <c r="D36" i="3"/>
  <c r="D37" i="3"/>
  <c r="D46" i="3"/>
  <c r="D47" i="3"/>
  <c r="D54" i="3"/>
  <c r="D56" i="3"/>
  <c r="D57" i="3"/>
  <c r="D59" i="3"/>
  <c r="D62" i="3"/>
  <c r="D64" i="3"/>
  <c r="D65" i="3"/>
  <c r="D67" i="3"/>
  <c r="D69" i="3"/>
  <c r="D70" i="3"/>
  <c r="D71" i="3"/>
  <c r="D72" i="3"/>
  <c r="D74" i="3"/>
  <c r="D75" i="3"/>
  <c r="D76" i="3"/>
  <c r="D77" i="3"/>
  <c r="D92" i="3"/>
  <c r="D153" i="3"/>
  <c r="D158" i="3"/>
  <c r="D159" i="3"/>
  <c r="D160" i="3"/>
  <c r="D161" i="3"/>
  <c r="D162" i="3"/>
  <c r="D163" i="3"/>
  <c r="D164" i="3"/>
  <c r="D165" i="3"/>
  <c r="D166" i="3"/>
  <c r="D168" i="3"/>
  <c r="H25" i="2"/>
  <c r="H26" i="2"/>
  <c r="H27" i="2"/>
  <c r="H28" i="2"/>
  <c r="H29" i="2"/>
  <c r="H30" i="2"/>
  <c r="H31" i="2"/>
  <c r="H32" i="2"/>
  <c r="H33" i="2"/>
  <c r="H34" i="2"/>
  <c r="L48" i="3" l="1"/>
  <c r="N12" i="2"/>
  <c r="H12" i="2" s="1"/>
  <c r="O48" i="3"/>
  <c r="M48" i="3"/>
  <c r="N48" i="3"/>
  <c r="J49" i="3"/>
  <c r="O98" i="3"/>
  <c r="N98" i="3"/>
  <c r="M98" i="3"/>
  <c r="L98" i="3"/>
  <c r="K98" i="3"/>
  <c r="J98" i="3"/>
  <c r="I98" i="3"/>
  <c r="H98" i="3"/>
  <c r="G98" i="3"/>
  <c r="F98" i="3"/>
  <c r="E98" i="3"/>
  <c r="J88" i="3"/>
  <c r="D98" i="3" l="1"/>
  <c r="O93" i="3"/>
  <c r="N93" i="3"/>
  <c r="M93" i="3"/>
  <c r="L93" i="3"/>
  <c r="K93" i="3"/>
  <c r="J93" i="3"/>
  <c r="I93" i="3"/>
  <c r="H93" i="3"/>
  <c r="G93" i="3"/>
  <c r="F93" i="3"/>
  <c r="E93" i="3"/>
  <c r="O88" i="3"/>
  <c r="N88" i="3"/>
  <c r="M88" i="3"/>
  <c r="L88" i="3"/>
  <c r="K88" i="3"/>
  <c r="I88" i="3"/>
  <c r="H88" i="3"/>
  <c r="G88" i="3"/>
  <c r="F88" i="3"/>
  <c r="E88" i="3"/>
  <c r="O83" i="3"/>
  <c r="N83" i="3"/>
  <c r="M83" i="3"/>
  <c r="L83" i="3"/>
  <c r="K83" i="3"/>
  <c r="J83" i="3"/>
  <c r="I83" i="3"/>
  <c r="H83" i="3"/>
  <c r="G83" i="3"/>
  <c r="F83" i="3"/>
  <c r="E83" i="3"/>
  <c r="O78" i="3"/>
  <c r="N78" i="3"/>
  <c r="M78" i="3"/>
  <c r="L78" i="3"/>
  <c r="K78" i="3"/>
  <c r="J78" i="3"/>
  <c r="I78" i="3"/>
  <c r="H78" i="3"/>
  <c r="G78" i="3"/>
  <c r="F78" i="3"/>
  <c r="E78" i="3"/>
  <c r="D78" i="3" l="1"/>
  <c r="D88" i="3"/>
  <c r="D83" i="3"/>
  <c r="D93" i="3"/>
  <c r="J43" i="2"/>
  <c r="J11" i="2" s="1"/>
  <c r="K43" i="2"/>
  <c r="K11" i="2" s="1"/>
  <c r="L43" i="2"/>
  <c r="L11" i="2" s="1"/>
  <c r="M43" i="2"/>
  <c r="M11" i="2" s="1"/>
  <c r="N43" i="2"/>
  <c r="N11" i="2" s="1"/>
  <c r="O43" i="2"/>
  <c r="O11" i="2" s="1"/>
  <c r="P43" i="2"/>
  <c r="P11" i="2" s="1"/>
  <c r="Q43" i="2"/>
  <c r="Q11" i="2" s="1"/>
  <c r="R43" i="2"/>
  <c r="R11" i="2" s="1"/>
  <c r="S43" i="2"/>
  <c r="S11" i="2" s="1"/>
  <c r="I43" i="2"/>
  <c r="I11" i="2" s="1"/>
  <c r="J42" i="2"/>
  <c r="K42" i="2"/>
  <c r="L42" i="2"/>
  <c r="M42" i="2"/>
  <c r="N42" i="2"/>
  <c r="O42" i="2"/>
  <c r="P42" i="2"/>
  <c r="P10" i="2" s="1"/>
  <c r="Q42" i="2"/>
  <c r="R42" i="2"/>
  <c r="S42" i="2"/>
  <c r="S41" i="2" s="1"/>
  <c r="I42" i="2"/>
  <c r="J44" i="2"/>
  <c r="K44" i="2"/>
  <c r="L44" i="2"/>
  <c r="M44" i="2"/>
  <c r="N44" i="2"/>
  <c r="O44" i="2"/>
  <c r="R44" i="2"/>
  <c r="S44" i="2"/>
  <c r="I44" i="2"/>
  <c r="J47" i="2"/>
  <c r="K47" i="2"/>
  <c r="L47" i="2"/>
  <c r="M47" i="2"/>
  <c r="N47" i="2"/>
  <c r="O47" i="2"/>
  <c r="Q47" i="2"/>
  <c r="R47" i="2"/>
  <c r="S47" i="2"/>
  <c r="I47" i="2"/>
  <c r="J73" i="3"/>
  <c r="F137" i="3"/>
  <c r="F17" i="3" s="1"/>
  <c r="F12" i="3" s="1"/>
  <c r="G137" i="3"/>
  <c r="G17" i="3" s="1"/>
  <c r="G12" i="3" s="1"/>
  <c r="H137" i="3"/>
  <c r="H17" i="3" s="1"/>
  <c r="H12" i="3" s="1"/>
  <c r="I137" i="3"/>
  <c r="I17" i="3" s="1"/>
  <c r="I12" i="3" s="1"/>
  <c r="J137" i="3"/>
  <c r="J17" i="3" s="1"/>
  <c r="J12" i="3" s="1"/>
  <c r="K137" i="3"/>
  <c r="L137" i="3"/>
  <c r="M137" i="3"/>
  <c r="N137" i="3"/>
  <c r="N17" i="3" s="1"/>
  <c r="N12" i="3" s="1"/>
  <c r="O137" i="3"/>
  <c r="E137" i="3"/>
  <c r="F136" i="3"/>
  <c r="G136" i="3"/>
  <c r="H136" i="3"/>
  <c r="I136" i="3"/>
  <c r="J136" i="3"/>
  <c r="L136" i="3"/>
  <c r="O136" i="3"/>
  <c r="O133" i="3" s="1"/>
  <c r="E136" i="3"/>
  <c r="F135" i="3"/>
  <c r="G135" i="3"/>
  <c r="H135" i="3"/>
  <c r="I135" i="3"/>
  <c r="J135" i="3"/>
  <c r="K135" i="3"/>
  <c r="L135" i="3"/>
  <c r="M135" i="3"/>
  <c r="N135" i="3"/>
  <c r="O135" i="3"/>
  <c r="E135" i="3"/>
  <c r="F134" i="3"/>
  <c r="G134" i="3"/>
  <c r="H134" i="3"/>
  <c r="I134" i="3"/>
  <c r="J134" i="3"/>
  <c r="K134" i="3"/>
  <c r="L134" i="3"/>
  <c r="M134" i="3"/>
  <c r="N134" i="3"/>
  <c r="O134" i="3"/>
  <c r="E134" i="3"/>
  <c r="O23" i="3"/>
  <c r="N23" i="3"/>
  <c r="M23" i="3"/>
  <c r="L23" i="3"/>
  <c r="K23" i="3"/>
  <c r="J23" i="3"/>
  <c r="I23" i="3"/>
  <c r="H23" i="3"/>
  <c r="G23" i="3"/>
  <c r="F23" i="3"/>
  <c r="E23" i="3"/>
  <c r="F28" i="3"/>
  <c r="G28" i="3"/>
  <c r="H28" i="3"/>
  <c r="I28" i="3"/>
  <c r="J28" i="3"/>
  <c r="K28" i="3"/>
  <c r="L28" i="3"/>
  <c r="M28" i="3"/>
  <c r="N28" i="3"/>
  <c r="O28" i="3"/>
  <c r="E28" i="3"/>
  <c r="F33" i="3"/>
  <c r="G33" i="3"/>
  <c r="H33" i="3"/>
  <c r="I33" i="3"/>
  <c r="J33" i="3"/>
  <c r="K33" i="3"/>
  <c r="L33" i="3"/>
  <c r="M33" i="3"/>
  <c r="N33" i="3"/>
  <c r="O33" i="3"/>
  <c r="E33" i="3"/>
  <c r="F42" i="3"/>
  <c r="G42" i="3"/>
  <c r="H42" i="3"/>
  <c r="I42" i="3"/>
  <c r="J42" i="3"/>
  <c r="K42" i="3"/>
  <c r="K22" i="3" s="1"/>
  <c r="L42" i="3"/>
  <c r="L22" i="3" s="1"/>
  <c r="M42" i="3"/>
  <c r="M22" i="3" s="1"/>
  <c r="M17" i="3" s="1"/>
  <c r="M12" i="3" s="1"/>
  <c r="N42" i="3"/>
  <c r="O42" i="3"/>
  <c r="E42" i="3"/>
  <c r="F41" i="3"/>
  <c r="G41" i="3"/>
  <c r="H41" i="3"/>
  <c r="I41" i="3"/>
  <c r="J41" i="3"/>
  <c r="J21" i="3" s="1"/>
  <c r="K41" i="3"/>
  <c r="L41" i="3"/>
  <c r="M41" i="3"/>
  <c r="M21" i="3" s="1"/>
  <c r="N41" i="3"/>
  <c r="N21" i="3" s="1"/>
  <c r="O41" i="3"/>
  <c r="O21" i="3" s="1"/>
  <c r="E41" i="3"/>
  <c r="F40" i="3"/>
  <c r="G40" i="3"/>
  <c r="H40" i="3"/>
  <c r="I40" i="3"/>
  <c r="J40" i="3"/>
  <c r="J20" i="3" s="1"/>
  <c r="K40" i="3"/>
  <c r="K20" i="3" s="1"/>
  <c r="L40" i="3"/>
  <c r="L20" i="3" s="1"/>
  <c r="M40" i="3"/>
  <c r="N40" i="3"/>
  <c r="N20" i="3" s="1"/>
  <c r="O40" i="3"/>
  <c r="O20" i="3" s="1"/>
  <c r="E40" i="3"/>
  <c r="F39" i="3"/>
  <c r="G39" i="3"/>
  <c r="H39" i="3"/>
  <c r="I39" i="3"/>
  <c r="J39" i="3"/>
  <c r="J19" i="3" s="1"/>
  <c r="K39" i="3"/>
  <c r="K19" i="3" s="1"/>
  <c r="L39" i="3"/>
  <c r="L19" i="3" s="1"/>
  <c r="M39" i="3"/>
  <c r="M19" i="3" s="1"/>
  <c r="N39" i="3"/>
  <c r="N19" i="3" s="1"/>
  <c r="O39" i="3"/>
  <c r="O19" i="3" s="1"/>
  <c r="E39" i="3"/>
  <c r="E19" i="3" s="1"/>
  <c r="F52" i="3"/>
  <c r="G52" i="3"/>
  <c r="H52" i="3"/>
  <c r="I52" i="3"/>
  <c r="J52" i="3"/>
  <c r="J48" i="3" s="1"/>
  <c r="E52" i="3"/>
  <c r="F51" i="3"/>
  <c r="G51" i="3"/>
  <c r="H51" i="3"/>
  <c r="I51" i="3"/>
  <c r="E51" i="3"/>
  <c r="F50" i="3"/>
  <c r="G50" i="3"/>
  <c r="H50" i="3"/>
  <c r="I50" i="3"/>
  <c r="E50" i="3"/>
  <c r="F49" i="3"/>
  <c r="E49" i="3"/>
  <c r="E63" i="3"/>
  <c r="E68" i="3"/>
  <c r="E73" i="3"/>
  <c r="G49" i="3"/>
  <c r="H49" i="3"/>
  <c r="I49" i="3"/>
  <c r="J53" i="3"/>
  <c r="I53" i="3"/>
  <c r="H53" i="3"/>
  <c r="G53" i="3"/>
  <c r="F53" i="3"/>
  <c r="E53" i="3"/>
  <c r="J58" i="3"/>
  <c r="I58" i="3"/>
  <c r="H58" i="3"/>
  <c r="G58" i="3"/>
  <c r="F58" i="3"/>
  <c r="E58" i="3"/>
  <c r="O68" i="3"/>
  <c r="N68" i="3"/>
  <c r="M68" i="3"/>
  <c r="L68" i="3"/>
  <c r="K68" i="3"/>
  <c r="J68" i="3"/>
  <c r="I68" i="3"/>
  <c r="H68" i="3"/>
  <c r="G68" i="3"/>
  <c r="F68" i="3"/>
  <c r="F73" i="3"/>
  <c r="G73" i="3"/>
  <c r="H73" i="3"/>
  <c r="I73" i="3"/>
  <c r="K73" i="3"/>
  <c r="L73" i="3"/>
  <c r="M73" i="3"/>
  <c r="N73" i="3"/>
  <c r="O73" i="3"/>
  <c r="E138" i="3"/>
  <c r="F138" i="3"/>
  <c r="G138" i="3"/>
  <c r="H138" i="3"/>
  <c r="I138" i="3"/>
  <c r="J138" i="3"/>
  <c r="J143" i="3"/>
  <c r="O143" i="3"/>
  <c r="N143" i="3"/>
  <c r="M143" i="3"/>
  <c r="I143" i="3"/>
  <c r="H143" i="3"/>
  <c r="G143" i="3"/>
  <c r="F143" i="3"/>
  <c r="E143" i="3"/>
  <c r="E148" i="3"/>
  <c r="F148" i="3"/>
  <c r="G148" i="3"/>
  <c r="H148" i="3"/>
  <c r="I148" i="3"/>
  <c r="J148" i="3"/>
  <c r="M148" i="3"/>
  <c r="N148" i="3"/>
  <c r="O148" i="3"/>
  <c r="E43" i="3"/>
  <c r="F43" i="3"/>
  <c r="G43" i="3"/>
  <c r="H43" i="3"/>
  <c r="I43" i="3"/>
  <c r="J43" i="3"/>
  <c r="L43" i="3"/>
  <c r="M43" i="3"/>
  <c r="N43" i="3"/>
  <c r="O43" i="3"/>
  <c r="K17" i="3" l="1"/>
  <c r="K12" i="3" s="1"/>
  <c r="I19" i="3"/>
  <c r="E20" i="3"/>
  <c r="H20" i="3"/>
  <c r="H15" i="3" s="1"/>
  <c r="H10" i="3" s="1"/>
  <c r="G21" i="3"/>
  <c r="N133" i="3"/>
  <c r="H19" i="3"/>
  <c r="G20" i="3"/>
  <c r="G15" i="3" s="1"/>
  <c r="G10" i="3" s="1"/>
  <c r="F21" i="3"/>
  <c r="F16" i="3" s="1"/>
  <c r="F11" i="3" s="1"/>
  <c r="M133" i="3"/>
  <c r="G19" i="3"/>
  <c r="F20" i="3"/>
  <c r="F15" i="3" s="1"/>
  <c r="F10" i="3" s="1"/>
  <c r="I21" i="3"/>
  <c r="I16" i="3" s="1"/>
  <c r="I11" i="3" s="1"/>
  <c r="L17" i="3"/>
  <c r="L12" i="3" s="1"/>
  <c r="K21" i="3"/>
  <c r="K16" i="3" s="1"/>
  <c r="K11" i="3" s="1"/>
  <c r="F19" i="3"/>
  <c r="D19" i="3" s="1"/>
  <c r="M20" i="3"/>
  <c r="I20" i="3"/>
  <c r="E21" i="3"/>
  <c r="E16" i="3" s="1"/>
  <c r="E11" i="3" s="1"/>
  <c r="L21" i="3"/>
  <c r="L16" i="3" s="1"/>
  <c r="L11" i="3" s="1"/>
  <c r="H21" i="3"/>
  <c r="L15" i="3"/>
  <c r="L10" i="3" s="1"/>
  <c r="L41" i="2"/>
  <c r="K15" i="3"/>
  <c r="K10" i="3" s="1"/>
  <c r="K133" i="3"/>
  <c r="K10" i="2"/>
  <c r="K9" i="2" s="1"/>
  <c r="K8" i="2" s="1"/>
  <c r="O10" i="2"/>
  <c r="O9" i="2" s="1"/>
  <c r="O8" i="2" s="1"/>
  <c r="D40" i="3"/>
  <c r="D28" i="3"/>
  <c r="H44" i="2"/>
  <c r="R10" i="2"/>
  <c r="R9" i="2" s="1"/>
  <c r="R8" i="2" s="1"/>
  <c r="N10" i="2"/>
  <c r="N9" i="2" s="1"/>
  <c r="N8" i="2" s="1"/>
  <c r="J10" i="2"/>
  <c r="J9" i="2" s="1"/>
  <c r="J8" i="2" s="1"/>
  <c r="S10" i="2"/>
  <c r="S9" i="2" s="1"/>
  <c r="S8" i="2" s="1"/>
  <c r="Q10" i="2"/>
  <c r="Q9" i="2" s="1"/>
  <c r="Q8" i="2" s="1"/>
  <c r="M10" i="2"/>
  <c r="M9" i="2" s="1"/>
  <c r="M8" i="2" s="1"/>
  <c r="D51" i="3"/>
  <c r="M16" i="3"/>
  <c r="M11" i="3" s="1"/>
  <c r="D42" i="3"/>
  <c r="D134" i="3"/>
  <c r="L133" i="3"/>
  <c r="I10" i="2"/>
  <c r="P9" i="2"/>
  <c r="P8" i="2" s="1"/>
  <c r="L10" i="2"/>
  <c r="L9" i="2" s="1"/>
  <c r="L8" i="2" s="1"/>
  <c r="D43" i="3"/>
  <c r="D143" i="3"/>
  <c r="D138" i="3"/>
  <c r="D58" i="3"/>
  <c r="D53" i="3"/>
  <c r="D50" i="3"/>
  <c r="O17" i="3"/>
  <c r="O12" i="3" s="1"/>
  <c r="D63" i="3"/>
  <c r="K14" i="3"/>
  <c r="K18" i="3"/>
  <c r="D73" i="3"/>
  <c r="D68" i="3"/>
  <c r="D49" i="3"/>
  <c r="D52" i="3"/>
  <c r="D39" i="3"/>
  <c r="D41" i="3"/>
  <c r="D33" i="3"/>
  <c r="D23" i="3"/>
  <c r="D135" i="3"/>
  <c r="D137" i="3"/>
  <c r="E48" i="3"/>
  <c r="J41" i="2"/>
  <c r="D136" i="3"/>
  <c r="D148" i="3"/>
  <c r="P41" i="2"/>
  <c r="I41" i="2"/>
  <c r="O41" i="2"/>
  <c r="K41" i="2"/>
  <c r="H43" i="2"/>
  <c r="R41" i="2"/>
  <c r="N41" i="2"/>
  <c r="Q41" i="2"/>
  <c r="M41" i="2"/>
  <c r="J133" i="3"/>
  <c r="E133" i="3"/>
  <c r="E22" i="3"/>
  <c r="D22" i="3" s="1"/>
  <c r="H133" i="3"/>
  <c r="F133" i="3"/>
  <c r="J14" i="3"/>
  <c r="H48" i="3"/>
  <c r="I14" i="3"/>
  <c r="E15" i="3"/>
  <c r="E10" i="3" s="1"/>
  <c r="G16" i="3"/>
  <c r="G11" i="3" s="1"/>
  <c r="H16" i="3"/>
  <c r="H11" i="3" s="1"/>
  <c r="E38" i="3"/>
  <c r="N16" i="3"/>
  <c r="N11" i="3" s="1"/>
  <c r="G14" i="3"/>
  <c r="N15" i="3"/>
  <c r="N10" i="3" s="1"/>
  <c r="J15" i="3"/>
  <c r="J10" i="3" s="1"/>
  <c r="I133" i="3"/>
  <c r="G133" i="3"/>
  <c r="E14" i="3"/>
  <c r="L38" i="3"/>
  <c r="H38" i="3"/>
  <c r="O38" i="3"/>
  <c r="K38" i="3"/>
  <c r="G38" i="3"/>
  <c r="N38" i="3"/>
  <c r="J38" i="3"/>
  <c r="M38" i="3"/>
  <c r="I38" i="3"/>
  <c r="F38" i="3"/>
  <c r="F48" i="3"/>
  <c r="G48" i="3"/>
  <c r="I48" i="3"/>
  <c r="D20" i="3" l="1"/>
  <c r="M15" i="3"/>
  <c r="M10" i="3" s="1"/>
  <c r="K13" i="3"/>
  <c r="O18" i="3"/>
  <c r="I9" i="2"/>
  <c r="H10" i="2"/>
  <c r="O15" i="3"/>
  <c r="O10" i="3" s="1"/>
  <c r="L14" i="3"/>
  <c r="L13" i="3" s="1"/>
  <c r="L18" i="3"/>
  <c r="O16" i="3"/>
  <c r="O11" i="3" s="1"/>
  <c r="N18" i="3"/>
  <c r="M14" i="3"/>
  <c r="M13" i="3" s="1"/>
  <c r="M18" i="3"/>
  <c r="D48" i="3"/>
  <c r="D38" i="3"/>
  <c r="D133" i="3"/>
  <c r="J16" i="3"/>
  <c r="J11" i="3" s="1"/>
  <c r="J18" i="3"/>
  <c r="D21" i="3"/>
  <c r="H41" i="2"/>
  <c r="I9" i="3"/>
  <c r="J9" i="3"/>
  <c r="E9" i="3"/>
  <c r="G9" i="3"/>
  <c r="G8" i="3" s="1"/>
  <c r="G13" i="3"/>
  <c r="N14" i="3"/>
  <c r="N13" i="3" s="1"/>
  <c r="O14" i="3"/>
  <c r="H18" i="3"/>
  <c r="H14" i="3"/>
  <c r="I18" i="3"/>
  <c r="I15" i="3"/>
  <c r="I10" i="3" s="1"/>
  <c r="F18" i="3"/>
  <c r="F14" i="3"/>
  <c r="E17" i="3"/>
  <c r="D17" i="3" s="1"/>
  <c r="G18" i="3"/>
  <c r="E18" i="3"/>
  <c r="D10" i="3" l="1"/>
  <c r="J13" i="3"/>
  <c r="L9" i="3"/>
  <c r="L8" i="3" s="1"/>
  <c r="O13" i="3"/>
  <c r="D18" i="3"/>
  <c r="M9" i="3"/>
  <c r="M8" i="3" s="1"/>
  <c r="H9" i="2"/>
  <c r="I8" i="2"/>
  <c r="D11" i="3"/>
  <c r="E13" i="3"/>
  <c r="J8" i="3"/>
  <c r="D14" i="3"/>
  <c r="K9" i="3"/>
  <c r="K8" i="3" s="1"/>
  <c r="D16" i="3"/>
  <c r="D15" i="3"/>
  <c r="F9" i="3"/>
  <c r="F8" i="3" s="1"/>
  <c r="F13" i="3"/>
  <c r="H13" i="3"/>
  <c r="H9" i="3"/>
  <c r="H8" i="3" s="1"/>
  <c r="N9" i="3"/>
  <c r="N8" i="3" s="1"/>
  <c r="E12" i="3"/>
  <c r="D12" i="3" s="1"/>
  <c r="O9" i="3"/>
  <c r="O8" i="3" s="1"/>
  <c r="I8" i="3"/>
  <c r="I13" i="3"/>
  <c r="H18" i="2"/>
  <c r="H20" i="2"/>
  <c r="H42" i="2"/>
  <c r="H45" i="2"/>
  <c r="H48" i="2"/>
  <c r="E8" i="3" l="1"/>
  <c r="D8" i="3" s="1"/>
  <c r="D9" i="3"/>
  <c r="D13" i="3"/>
  <c r="H8" i="2"/>
  <c r="H47" i="2"/>
</calcChain>
</file>

<file path=xl/sharedStrings.xml><?xml version="1.0" encoding="utf-8"?>
<sst xmlns="http://schemas.openxmlformats.org/spreadsheetml/2006/main" count="426" uniqueCount="124">
  <si>
    <t>1.1.1.</t>
  </si>
  <si>
    <t>Субсидия по возмещению части затрат, связанных с приобретением оборудования в целях создания, и (или) развития, и (или) модернизации производства товаров</t>
  </si>
  <si>
    <t>Субсидия на возмещение части затрат на участие в выставочно-ярмарочных мероприятиях в Российской Федерации и за рубежом</t>
  </si>
  <si>
    <t>Подпрограмма «Развитие сельского хозяйства в городе Свободном»</t>
  </si>
  <si>
    <t>Основное мероприятие: Поддержка личных подсобных хозяйств</t>
  </si>
  <si>
    <t>Субсидия на содержание маточного поголовья крупного рогатого скота в личных подворьях граждан</t>
  </si>
  <si>
    <t>Субсидия на содержание маточного поголовья свиней в личных подворьях граждан</t>
  </si>
  <si>
    <t>№ п/п</t>
  </si>
  <si>
    <t>Подпрограмма 2 «Развитие сельского хозяйства в городе Свободном»</t>
  </si>
  <si>
    <t>Наименование муниципальной программы, подпрограммы, основного мероприятия</t>
  </si>
  <si>
    <t>Код бюджетной классификации</t>
  </si>
  <si>
    <t>Ресурсное обеспечение (тыс. руб.)</t>
  </si>
  <si>
    <t>Исполнители программных мероприятий (координатор муниципальной программы, координатор подпрограммы, участники муниципальной программы)</t>
  </si>
  <si>
    <t>ГРБС</t>
  </si>
  <si>
    <t>РзПР</t>
  </si>
  <si>
    <t>ЦСР</t>
  </si>
  <si>
    <t>Всего</t>
  </si>
  <si>
    <t>50.0.00.00000*</t>
  </si>
  <si>
    <t>Подпрограмма «Развитие малого и среднего предпринимательства в городе Свободном»</t>
  </si>
  <si>
    <t>итого</t>
  </si>
  <si>
    <t>50.1.00.00000*</t>
  </si>
  <si>
    <t>кредиторская задолженность прошлых лет</t>
  </si>
  <si>
    <t>50.1.0001.</t>
  </si>
  <si>
    <t>1.1.</t>
  </si>
  <si>
    <t>Основное мероприятие: Финансовая поддержка</t>
  </si>
  <si>
    <t>50.1.01.00000*</t>
  </si>
  <si>
    <t>50.1.0001</t>
  </si>
  <si>
    <t>50.1.01.L0644*</t>
  </si>
  <si>
    <t>1.1.2.</t>
  </si>
  <si>
    <t>Субсидия начинающим субъектам малого и среднего предпринимательства включая крестьянские (фермерские) хозяйства</t>
  </si>
  <si>
    <t>50.1.01.04100**</t>
  </si>
  <si>
    <t>1.1.3.</t>
  </si>
  <si>
    <t>50.1.01.04130*</t>
  </si>
  <si>
    <t>Государственная поддержка малого и среднего предпринимательства, включая крестьянские (фермерские) хозяйства (в части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</si>
  <si>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50.1.01.L5272</t>
  </si>
  <si>
    <t>1.1.4.1</t>
  </si>
  <si>
    <t>Субсидия для субсидирования части затрат субъектов малого и среднего предпринимательства, связанных с уплатой лизинговых платежей по договору (договорам) лизинга, заключенному с российскими лизинговыми организациями в целях создания и (или) развития либо модернизации производства товаров (работ, услуг)</t>
  </si>
  <si>
    <t>1.2.</t>
  </si>
  <si>
    <t>Основное мероприятие: Консультационные, информационные, организационные мероприятия</t>
  </si>
  <si>
    <t>50.1.02 0000*</t>
  </si>
  <si>
    <t>1.2.1.</t>
  </si>
  <si>
    <t>Расходы на организационные, консультационные, информационные мероприятия</t>
  </si>
  <si>
    <t>50.1.02.04110**</t>
  </si>
  <si>
    <t>2.1.</t>
  </si>
  <si>
    <t>50.2.0000</t>
  </si>
  <si>
    <t>2.1.1.</t>
  </si>
  <si>
    <t>50.2.0001</t>
  </si>
  <si>
    <t>2.1.2.</t>
  </si>
  <si>
    <t>50.2.0002</t>
  </si>
  <si>
    <t>Ресурсное обеспечение реализации муниципальной программы за счет средств бюджета города Свободного</t>
  </si>
  <si>
    <t>Муниципальная программа «Экономическое развитие города Свободного »</t>
  </si>
  <si>
    <t>001</t>
  </si>
  <si>
    <t>0412</t>
  </si>
  <si>
    <t>1.1.4</t>
  </si>
  <si>
    <t>0405</t>
  </si>
  <si>
    <t xml:space="preserve">‹*›Распределение бюджетных ассигнований на 2015 году указано согласно таблице соответствия измененных кодов бюджетной классификации в части целевых статей расходов  местного бюджета на 2016 год, размещенной на портале администрации города Свободного в информационно - телекоммуникационной сети «Интернет» по адресу  www.svobnews.amur.ru
‹**›Распределение бюджетных ассигнований на 2016 году указано согласно таблице соответствия измененных кодов бюджетной классификации в части целевых статей расходов  местного бюджета на 2017 год, размещенной на портале администрации города Свободного в информационно - телекоммуникационной сети «Интернет» по адресу  www.svobnews.amur.ru 
</t>
  </si>
  <si>
    <t>№№</t>
  </si>
  <si>
    <t>Источники финансирования</t>
  </si>
  <si>
    <t>Оценка расходов (тыс. рублей)</t>
  </si>
  <si>
    <t>Исполнители программных мероприятий</t>
  </si>
  <si>
    <t>федеральный бюджет</t>
  </si>
  <si>
    <t>областной бюджет</t>
  </si>
  <si>
    <t>местный бюджет</t>
  </si>
  <si>
    <t>другие источники</t>
  </si>
  <si>
    <t>Субсидии начинающим субъектам малого и среднего предпринимательства, включая крестьянские (фермерские) хозяйства</t>
  </si>
  <si>
    <t xml:space="preserve"> Субсидия на возмещения части затрат на участие в выставочно-ярмарочных мероприятиях в Российской Федерации и за рубежом.</t>
  </si>
  <si>
    <t>1.1</t>
  </si>
  <si>
    <t>1.1.1</t>
  </si>
  <si>
    <t>1.1.2</t>
  </si>
  <si>
    <t>1.1.3</t>
  </si>
  <si>
    <t>2.1</t>
  </si>
  <si>
    <t>2.1.1</t>
  </si>
  <si>
    <t>2.1.2</t>
  </si>
  <si>
    <t>Ресурсное обеспечение муниципальной программы за счет всех источников финансирорвания</t>
  </si>
  <si>
    <t>1.1.5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</si>
  <si>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</si>
  <si>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50.1.01.S0130</t>
  </si>
  <si>
    <t>1.1.5.1</t>
  </si>
  <si>
    <t>Субсидии субъектам малого и среднего предпринимательства, включая крестьянские (фермерские) хозяйства, в части предоставления грантов (субсидии) начинающим предпринимателям</t>
  </si>
  <si>
    <t>1.1.5.2</t>
  </si>
  <si>
    <t>Субсидия субъектам малого и среднего предпринимательства в части  возмещения части затрат, связанных с приобретением оборудования в целях создания, и (или) развития, и (или) модернизации производства товаров (работ, услуг)</t>
  </si>
  <si>
    <t>1.1.5.3</t>
  </si>
  <si>
    <t>Субсидия субъектам малого и среднего предпринимательства по возмещению уплаты первого взноса (аванса) при заключении договоров лизинга оборудования.</t>
  </si>
  <si>
    <t>1.1.5.4</t>
  </si>
  <si>
    <t xml:space="preserve"> Субсидия субъектам малого и среднего предпринимательства на организацию групп дневного времяпрепровождения детей дошкольного возраста (Центр времяпрепровождения детей)</t>
  </si>
  <si>
    <t>Администрация города Свободного (управление экономики администрации города Свободного)</t>
  </si>
  <si>
    <t>Всего:</t>
  </si>
  <si>
    <t>Основное мероприятие "Региональный проект" Акселерация субъектов малого и среднего предпринимательства"</t>
  </si>
  <si>
    <t xml:space="preserve"> 1.3.1</t>
  </si>
  <si>
    <t>50.1.15.00000</t>
  </si>
  <si>
    <t>50.1.15.55274</t>
  </si>
  <si>
    <t>1.1.5.5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</si>
  <si>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</t>
  </si>
  <si>
    <t>1.</t>
  </si>
  <si>
    <t>1.1.5.6</t>
  </si>
  <si>
    <t>1.1.5.7</t>
  </si>
  <si>
    <t>1.1.5.8</t>
  </si>
  <si>
    <t>1.1.5.9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</si>
  <si>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гостиничного бизнеса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</si>
  <si>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осуществляющих деятельность в сфере общественного питания с использованием объектов общественного питания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</si>
  <si>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осуществляющих деятельность в сфере туристических услуг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</si>
  <si>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культуры и досуговой деятельности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</si>
  <si>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осуществляющих деятельность в сфере физической культуры и спорта</t>
  </si>
  <si>
    <t>1.1.5.10</t>
  </si>
  <si>
    <t>Приложение №3
к муниципальной программе "Экономическое развитие города Свободного"</t>
  </si>
  <si>
    <t>Приложение №4 
к муниципальной программе "Экономическое развитие города Свободного"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</si>
  <si>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осуществляющих деятельность в сфере образования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</si>
  <si>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осуществляющих деятельность в сфере присмотра и ухода за детьми</t>
  </si>
  <si>
    <t>1.1.5.11</t>
  </si>
  <si>
    <t>1.1.5.12</t>
  </si>
  <si>
    <t>Государственная поддержка малого и среднего предпринимательства (в части субсидии местным бюджетам монопрофильных муниципальных образований (моногородов) Амурской области для реализации муниципальных программ (подпрограмм) развития малого и среднего предпринимательства)</t>
  </si>
  <si>
    <t>Субсидия субъектам малого и среднего предпринимательства, осуществляющим деятельность в сфере общественного питания</t>
  </si>
  <si>
    <t>1.1.5.13</t>
  </si>
  <si>
    <t>1.1.5.14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</si>
  <si>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предоставления услуг детских игровых комнат и детских развлекательных центров, иных развлекательных и досуговых заведений (за исключением ночных клубов (дискотек), иных аналогичных объектов и кинотеатров (кинозалов) с использованием стационарных помещений для предоставления услуг и проведения мероприятий, информация о которых содержится в Едином государственном реестре юридических лиц либо в Едином государственном реестре индивидуальных предпринимателей на дату подачи субъектами малого и среднего предпринимательства заявки на предоставление субсидии и приостановившим свою деятельность в соответствии с распоряжением губернатора Амурской области от 27 января 2020 г. N 10-р "О введении режима повышенной готовности"</t>
  </si>
  <si>
    <t>1.1.6.</t>
  </si>
  <si>
    <t>Гранд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отрасли</t>
  </si>
  <si>
    <t>04.12</t>
  </si>
  <si>
    <t>50.1.01.04101</t>
  </si>
  <si>
    <t>1.1.7.</t>
  </si>
  <si>
    <t>50.1.01.10628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</si>
  <si>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ммероприятий, связанных с предотвращением вляиния геополитической и экономической ситуации на развитие отраслей экономики</t>
  </si>
  <si>
    <t>Администрация города Свободного (Управление экономики администрации города Свободного)</t>
  </si>
  <si>
    <t xml:space="preserve">
Приложение
к постановлению администрации 
города Свободного
                26.01.2023  №132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</si>
</sst>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000"/>
    <numFmt numFmtId="165" formatCode="#,##0.00_р_."/>
    <numFmt numFmtId="166" formatCode="d/m;@"/>
    <numFmt numFmtId="167" formatCode="d/m/yy;@"/>
    <numFmt numFmtId="168" formatCode="0.000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42">
    <xf numFmtId="0" fontId="0" fillId="0" borderId="0" xfId="0"/>
    <xf numFmtId="0" fontId="4" fillId="0" borderId="0" xfId="0" applyFont="1"/>
    <xf numFmtId="164" fontId="4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0" xfId="0" applyNumberFormat="1" applyFont="1"/>
    <xf numFmtId="49" fontId="4" fillId="0" borderId="2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167" fontId="4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2" fontId="4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49" fontId="5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 wrapText="1"/>
    </xf>
    <xf numFmtId="166" fontId="5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" fontId="1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0" fontId="10" fillId="0" borderId="0" xfId="0" applyFont="1" applyAlignment="1">
      <alignment vertical="center"/>
    </xf>
    <xf numFmtId="4" fontId="5" fillId="0" borderId="1" xfId="0" applyNumberFormat="1" applyFont="1" applyBorder="1" applyAlignment="1">
      <alignment horizontal="center" vertical="top" wrapText="1"/>
    </xf>
    <xf numFmtId="4" fontId="9" fillId="0" borderId="0" xfId="0" applyNumberFormat="1" applyFont="1" applyAlignment="1">
      <alignment horizontal="right" vertical="center" wrapText="1"/>
    </xf>
    <xf numFmtId="4" fontId="10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0" xfId="0" applyNumberFormat="1" applyFont="1" applyAlignment="1">
      <alignment horizontal="center"/>
    </xf>
    <xf numFmtId="1" fontId="5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top" wrapText="1"/>
    </xf>
    <xf numFmtId="14" fontId="9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center" wrapText="1"/>
    </xf>
    <xf numFmtId="2" fontId="1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horizontal="left" vertical="center" wrapText="1"/>
    </xf>
    <xf numFmtId="2" fontId="1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4" fontId="1" fillId="0" borderId="0" xfId="0" applyNumberFormat="1" applyFont="1" applyAlignment="1">
      <alignment vertical="center" wrapText="1"/>
    </xf>
    <xf numFmtId="2" fontId="11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11" fillId="0" borderId="0" xfId="0" applyNumberFormat="1" applyFont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168" fontId="1" fillId="0" borderId="0" xfId="0" applyNumberFormat="1" applyFont="1" applyAlignment="1">
      <alignment vertical="center" wrapText="1"/>
    </xf>
    <xf numFmtId="4" fontId="1" fillId="0" borderId="8" xfId="0" applyNumberFormat="1" applyFont="1" applyBorder="1" applyAlignment="1">
      <alignment horizontal="center" vertical="center" wrapText="1"/>
    </xf>
    <xf numFmtId="2" fontId="1" fillId="2" borderId="0" xfId="0" applyNumberFormat="1" applyFont="1" applyFill="1" applyAlignment="1">
      <alignment vertical="center" wrapText="1"/>
    </xf>
    <xf numFmtId="43" fontId="1" fillId="0" borderId="0" xfId="1" applyFont="1" applyFill="1" applyAlignment="1">
      <alignment vertical="center" wrapText="1"/>
    </xf>
    <xf numFmtId="0" fontId="9" fillId="2" borderId="0" xfId="0" applyFont="1" applyFill="1" applyAlignment="1">
      <alignment horizontal="right" vertical="center" wrapText="1"/>
    </xf>
    <xf numFmtId="0" fontId="10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165" fontId="5" fillId="2" borderId="1" xfId="0" applyNumberFormat="1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4" fontId="1" fillId="2" borderId="0" xfId="0" applyNumberFormat="1" applyFont="1" applyFill="1" applyAlignment="1">
      <alignment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2" fontId="11" fillId="2" borderId="0" xfId="0" applyNumberFormat="1" applyFont="1" applyFill="1" applyAlignment="1">
      <alignment horizontal="center" vertical="center" wrapText="1"/>
    </xf>
    <xf numFmtId="4" fontId="11" fillId="2" borderId="0" xfId="0" applyNumberFormat="1" applyFont="1" applyFill="1" applyAlignment="1">
      <alignment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14" fontId="9" fillId="0" borderId="0" xfId="0" applyNumberFormat="1" applyFont="1" applyAlignment="1">
      <alignment horizontal="right" vertical="top" wrapText="1"/>
    </xf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10" fillId="0" borderId="0" xfId="0" applyFont="1" applyAlignment="1">
      <alignment horizontal="right" wrapText="1"/>
    </xf>
    <xf numFmtId="164" fontId="5" fillId="0" borderId="2" xfId="0" applyNumberFormat="1" applyFont="1" applyBorder="1" applyAlignment="1">
      <alignment horizontal="center" vertical="top" wrapText="1"/>
    </xf>
    <xf numFmtId="164" fontId="5" fillId="0" borderId="6" xfId="0" applyNumberFormat="1" applyFont="1" applyBorder="1" applyAlignment="1">
      <alignment horizontal="center" vertical="top" wrapText="1"/>
    </xf>
    <xf numFmtId="164" fontId="5" fillId="0" borderId="7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5" fillId="0" borderId="1" xfId="0" applyFont="1" applyBorder="1" applyAlignment="1">
      <alignment vertical="top" wrapText="1"/>
    </xf>
    <xf numFmtId="0" fontId="8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left" vertical="center" wrapText="1"/>
    </xf>
    <xf numFmtId="2" fontId="1" fillId="0" borderId="8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left" vertical="center" wrapText="1"/>
    </xf>
    <xf numFmtId="2" fontId="2" fillId="0" borderId="3" xfId="0" applyNumberFormat="1" applyFont="1" applyBorder="1" applyAlignment="1">
      <alignment horizontal="left" vertical="center" wrapText="1"/>
    </xf>
    <xf numFmtId="2" fontId="2" fillId="0" borderId="8" xfId="0" applyNumberFormat="1" applyFont="1" applyBorder="1" applyAlignment="1">
      <alignment horizontal="left" vertical="center" wrapText="1"/>
    </xf>
    <xf numFmtId="2" fontId="2" fillId="0" borderId="4" xfId="0" applyNumberFormat="1" applyFont="1" applyBorder="1" applyAlignment="1">
      <alignment horizontal="left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166" fontId="2" fillId="0" borderId="8" xfId="0" applyNumberFormat="1" applyFont="1" applyBorder="1" applyAlignment="1">
      <alignment horizontal="center" vertical="center" wrapText="1"/>
    </xf>
    <xf numFmtId="166" fontId="2" fillId="0" borderId="4" xfId="0" applyNumberFormat="1" applyFont="1" applyBorder="1" applyAlignment="1">
      <alignment horizontal="center" vertical="center" wrapText="1"/>
    </xf>
    <xf numFmtId="43" fontId="1" fillId="0" borderId="3" xfId="1" applyFont="1" applyFill="1" applyBorder="1" applyAlignment="1">
      <alignment horizontal="center" vertical="center" wrapText="1"/>
    </xf>
    <xf numFmtId="43" fontId="1" fillId="0" borderId="8" xfId="1" applyFont="1" applyFill="1" applyBorder="1" applyAlignment="1">
      <alignment horizontal="center" vertical="center" wrapText="1"/>
    </xf>
    <xf numFmtId="43" fontId="1" fillId="0" borderId="4" xfId="1" applyFont="1" applyFill="1" applyBorder="1" applyAlignment="1">
      <alignment horizontal="center" vertical="center" wrapText="1"/>
    </xf>
    <xf numFmtId="2" fontId="1" fillId="0" borderId="0" xfId="0" applyNumberFormat="1" applyFont="1" applyAlignment="1">
      <alignment horizontal="right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left" vertical="center" wrapText="1"/>
    </xf>
    <xf numFmtId="2" fontId="2" fillId="0" borderId="0" xfId="0" applyNumberFormat="1" applyFont="1" applyAlignment="1">
      <alignment horizontal="center" vertical="center" wrapText="1"/>
    </xf>
    <xf numFmtId="2" fontId="1" fillId="0" borderId="1" xfId="0" applyNumberFormat="1" applyFont="1" applyBorder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F5F8EE"/>
      <color rgb="FFE7EEF5"/>
      <color rgb="FFCEDD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56"/>
  <sheetViews>
    <sheetView topLeftCell="D1" zoomScaleNormal="100" zoomScaleSheetLayoutView="100" workbookViewId="0">
      <selection activeCell="N1" sqref="N1:T1"/>
    </sheetView>
  </sheetViews>
  <sheetFormatPr defaultColWidth="9.140625" defaultRowHeight="12" x14ac:dyDescent="0.2"/>
  <cols>
    <col min="1" max="1" width="1.7109375" style="1" customWidth="1"/>
    <col min="2" max="2" width="6.85546875" style="14" customWidth="1"/>
    <col min="3" max="3" width="50.42578125" style="1" customWidth="1"/>
    <col min="4" max="4" width="5.42578125" style="9" customWidth="1"/>
    <col min="5" max="5" width="5.140625" style="9" customWidth="1"/>
    <col min="6" max="6" width="7.140625" style="9" customWidth="1"/>
    <col min="7" max="7" width="6.42578125" style="9" customWidth="1"/>
    <col min="8" max="8" width="8.85546875" style="23" customWidth="1"/>
    <col min="9" max="9" width="10" style="9" customWidth="1"/>
    <col min="10" max="14" width="8.5703125" style="9" customWidth="1"/>
    <col min="15" max="15" width="8.5703125" style="31" customWidth="1"/>
    <col min="16" max="16" width="8.5703125" style="71" customWidth="1"/>
    <col min="17" max="19" width="8.5703125" style="9" customWidth="1"/>
    <col min="20" max="20" width="23.85546875" style="1" customWidth="1"/>
    <col min="21" max="16384" width="9.140625" style="1"/>
  </cols>
  <sheetData>
    <row r="1" spans="2:21" s="17" customFormat="1" ht="84" customHeight="1" x14ac:dyDescent="0.25">
      <c r="C1" s="15"/>
      <c r="F1" s="15"/>
      <c r="H1" s="22"/>
      <c r="I1" s="16"/>
      <c r="J1" s="16"/>
      <c r="K1" s="16"/>
      <c r="L1" s="16"/>
      <c r="M1" s="16"/>
      <c r="N1" s="82" t="s">
        <v>123</v>
      </c>
      <c r="O1" s="83"/>
      <c r="P1" s="83"/>
      <c r="Q1" s="83"/>
      <c r="R1" s="83"/>
      <c r="S1" s="83"/>
      <c r="T1" s="83"/>
      <c r="U1" s="26"/>
    </row>
    <row r="2" spans="2:21" s="17" customFormat="1" ht="14.25" customHeight="1" x14ac:dyDescent="0.25">
      <c r="C2" s="15"/>
      <c r="F2" s="15"/>
      <c r="H2" s="22"/>
      <c r="I2" s="16"/>
      <c r="J2" s="16"/>
      <c r="K2" s="16"/>
      <c r="L2" s="16"/>
      <c r="M2" s="16"/>
      <c r="N2" s="34"/>
      <c r="O2" s="28"/>
      <c r="P2" s="63"/>
      <c r="Q2" s="35"/>
      <c r="R2" s="35"/>
      <c r="S2" s="35"/>
      <c r="T2" s="35"/>
      <c r="U2" s="26"/>
    </row>
    <row r="3" spans="2:21" s="17" customFormat="1" ht="48.75" customHeight="1" x14ac:dyDescent="0.25">
      <c r="B3" s="16"/>
      <c r="D3" s="15"/>
      <c r="E3" s="15"/>
      <c r="F3" s="15"/>
      <c r="G3" s="15"/>
      <c r="H3" s="22"/>
      <c r="I3" s="15"/>
      <c r="J3" s="15"/>
      <c r="K3" s="15"/>
      <c r="L3" s="15"/>
      <c r="M3" s="15"/>
      <c r="N3" s="15"/>
      <c r="O3" s="29"/>
      <c r="P3" s="64"/>
      <c r="Q3" s="92" t="s">
        <v>104</v>
      </c>
      <c r="R3" s="92"/>
      <c r="S3" s="92"/>
      <c r="T3" s="92"/>
    </row>
    <row r="4" spans="2:21" s="17" customFormat="1" ht="15.75" x14ac:dyDescent="0.25">
      <c r="B4" s="101" t="s">
        <v>49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</row>
    <row r="5" spans="2:21" s="14" customFormat="1" ht="53.45" customHeight="1" x14ac:dyDescent="0.25">
      <c r="B5" s="84" t="s">
        <v>7</v>
      </c>
      <c r="C5" s="84" t="s">
        <v>9</v>
      </c>
      <c r="D5" s="84" t="s">
        <v>10</v>
      </c>
      <c r="E5" s="84"/>
      <c r="F5" s="84"/>
      <c r="G5" s="84"/>
      <c r="H5" s="102" t="s">
        <v>11</v>
      </c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4"/>
      <c r="T5" s="87" t="s">
        <v>12</v>
      </c>
    </row>
    <row r="6" spans="2:21" s="14" customFormat="1" ht="24.6" customHeight="1" x14ac:dyDescent="0.25">
      <c r="B6" s="84"/>
      <c r="C6" s="84"/>
      <c r="D6" s="36" t="s">
        <v>13</v>
      </c>
      <c r="E6" s="36" t="s">
        <v>14</v>
      </c>
      <c r="F6" s="84" t="s">
        <v>15</v>
      </c>
      <c r="G6" s="84"/>
      <c r="H6" s="36" t="s">
        <v>16</v>
      </c>
      <c r="I6" s="36">
        <v>2015</v>
      </c>
      <c r="J6" s="36">
        <v>2016</v>
      </c>
      <c r="K6" s="36">
        <v>2017</v>
      </c>
      <c r="L6" s="36">
        <v>2018</v>
      </c>
      <c r="M6" s="36">
        <v>2019</v>
      </c>
      <c r="N6" s="36">
        <v>2020</v>
      </c>
      <c r="O6" s="32">
        <v>2021</v>
      </c>
      <c r="P6" s="65">
        <v>2022</v>
      </c>
      <c r="Q6" s="36">
        <v>2023</v>
      </c>
      <c r="R6" s="36">
        <v>2024</v>
      </c>
      <c r="S6" s="36">
        <v>2025</v>
      </c>
      <c r="T6" s="87"/>
    </row>
    <row r="7" spans="2:21" x14ac:dyDescent="0.2">
      <c r="B7" s="40">
        <v>1</v>
      </c>
      <c r="C7" s="39">
        <v>2</v>
      </c>
      <c r="D7" s="42">
        <v>3</v>
      </c>
      <c r="E7" s="42">
        <v>4</v>
      </c>
      <c r="F7" s="97">
        <v>5</v>
      </c>
      <c r="G7" s="97"/>
      <c r="H7" s="43">
        <v>7</v>
      </c>
      <c r="I7" s="42">
        <v>8</v>
      </c>
      <c r="J7" s="42">
        <v>9</v>
      </c>
      <c r="K7" s="42">
        <v>10</v>
      </c>
      <c r="L7" s="42">
        <v>11</v>
      </c>
      <c r="M7" s="42">
        <v>12</v>
      </c>
      <c r="N7" s="42">
        <v>13</v>
      </c>
      <c r="O7" s="33">
        <v>14</v>
      </c>
      <c r="P7" s="66">
        <v>15</v>
      </c>
      <c r="Q7" s="42">
        <v>16</v>
      </c>
      <c r="R7" s="42">
        <v>17</v>
      </c>
      <c r="S7" s="42">
        <v>18</v>
      </c>
      <c r="T7" s="42">
        <v>19</v>
      </c>
    </row>
    <row r="8" spans="2:21" ht="24" x14ac:dyDescent="0.2">
      <c r="B8" s="36"/>
      <c r="C8" s="41" t="s">
        <v>50</v>
      </c>
      <c r="D8" s="18" t="s">
        <v>51</v>
      </c>
      <c r="E8" s="19">
        <v>400</v>
      </c>
      <c r="F8" s="106" t="s">
        <v>17</v>
      </c>
      <c r="G8" s="106"/>
      <c r="H8" s="27">
        <f>I8+J8+K8+L8+M8+N8+O8+P8+Q8+R8+S8</f>
        <v>6506.6000400000012</v>
      </c>
      <c r="I8" s="27">
        <f t="shared" ref="I8:S8" si="0">I9+I49</f>
        <v>2541.5500000000002</v>
      </c>
      <c r="J8" s="27">
        <f t="shared" si="0"/>
        <v>1175</v>
      </c>
      <c r="K8" s="27">
        <f t="shared" si="0"/>
        <v>130</v>
      </c>
      <c r="L8" s="27">
        <f t="shared" si="0"/>
        <v>131</v>
      </c>
      <c r="M8" s="27">
        <f t="shared" si="0"/>
        <v>382.94</v>
      </c>
      <c r="N8" s="27">
        <f t="shared" si="0"/>
        <v>975.72128999999995</v>
      </c>
      <c r="O8" s="27">
        <f t="shared" si="0"/>
        <v>436.63262000000003</v>
      </c>
      <c r="P8" s="67">
        <f t="shared" si="0"/>
        <v>325.41379999999998</v>
      </c>
      <c r="Q8" s="27">
        <f t="shared" si="0"/>
        <v>177.32105000000001</v>
      </c>
      <c r="R8" s="27">
        <f t="shared" si="0"/>
        <v>115.51064</v>
      </c>
      <c r="S8" s="27">
        <f t="shared" si="0"/>
        <v>115.51064</v>
      </c>
      <c r="T8" s="105" t="s">
        <v>122</v>
      </c>
    </row>
    <row r="9" spans="2:21" x14ac:dyDescent="0.2">
      <c r="B9" s="84">
        <v>1</v>
      </c>
      <c r="C9" s="100" t="s">
        <v>18</v>
      </c>
      <c r="D9" s="93" t="s">
        <v>19</v>
      </c>
      <c r="E9" s="94"/>
      <c r="F9" s="94"/>
      <c r="G9" s="95"/>
      <c r="H9" s="20">
        <f>I9+J9+K9+L9+M9+N9+O9+P9+Q9+R9+S9</f>
        <v>6506.6000400000012</v>
      </c>
      <c r="I9" s="20">
        <f>I10+I11</f>
        <v>2541.5500000000002</v>
      </c>
      <c r="J9" s="20">
        <f t="shared" ref="J9:S9" si="1">J10+J11</f>
        <v>1175</v>
      </c>
      <c r="K9" s="20">
        <f t="shared" si="1"/>
        <v>130</v>
      </c>
      <c r="L9" s="20">
        <f t="shared" si="1"/>
        <v>131</v>
      </c>
      <c r="M9" s="20">
        <f t="shared" si="1"/>
        <v>382.94</v>
      </c>
      <c r="N9" s="20">
        <f t="shared" si="1"/>
        <v>975.72128999999995</v>
      </c>
      <c r="O9" s="27">
        <f t="shared" si="1"/>
        <v>436.63262000000003</v>
      </c>
      <c r="P9" s="68">
        <f t="shared" si="1"/>
        <v>325.41379999999998</v>
      </c>
      <c r="Q9" s="20">
        <f t="shared" si="1"/>
        <v>177.32105000000001</v>
      </c>
      <c r="R9" s="20">
        <f t="shared" si="1"/>
        <v>115.51064</v>
      </c>
      <c r="S9" s="20">
        <f t="shared" si="1"/>
        <v>115.51064</v>
      </c>
      <c r="T9" s="105"/>
    </row>
    <row r="10" spans="2:21" x14ac:dyDescent="0.2">
      <c r="B10" s="84"/>
      <c r="C10" s="100"/>
      <c r="D10" s="3" t="s">
        <v>51</v>
      </c>
      <c r="E10" s="2">
        <v>412</v>
      </c>
      <c r="F10" s="97" t="s">
        <v>20</v>
      </c>
      <c r="G10" s="97"/>
      <c r="H10" s="20">
        <f>SUM(I10:S10)</f>
        <v>5269.0500400000019</v>
      </c>
      <c r="I10" s="4">
        <f t="shared" ref="I10:S10" si="2">I13+I42+I47</f>
        <v>1330</v>
      </c>
      <c r="J10" s="4">
        <f t="shared" si="2"/>
        <v>1175</v>
      </c>
      <c r="K10" s="4">
        <f t="shared" si="2"/>
        <v>130</v>
      </c>
      <c r="L10" s="4">
        <f t="shared" si="2"/>
        <v>105</v>
      </c>
      <c r="M10" s="4">
        <f t="shared" si="2"/>
        <v>382.94</v>
      </c>
      <c r="N10" s="4">
        <f t="shared" si="2"/>
        <v>975.72128999999995</v>
      </c>
      <c r="O10" s="30">
        <f t="shared" si="2"/>
        <v>436.63262000000003</v>
      </c>
      <c r="P10" s="69">
        <f t="shared" si="2"/>
        <v>325.41379999999998</v>
      </c>
      <c r="Q10" s="4">
        <f t="shared" si="2"/>
        <v>177.32105000000001</v>
      </c>
      <c r="R10" s="4">
        <f t="shared" si="2"/>
        <v>115.51064</v>
      </c>
      <c r="S10" s="4">
        <f t="shared" si="2"/>
        <v>115.51064</v>
      </c>
      <c r="T10" s="105"/>
      <c r="U10" s="7"/>
    </row>
    <row r="11" spans="2:21" x14ac:dyDescent="0.2">
      <c r="B11" s="40"/>
      <c r="C11" s="39" t="s">
        <v>21</v>
      </c>
      <c r="D11" s="3" t="s">
        <v>51</v>
      </c>
      <c r="E11" s="2">
        <v>412</v>
      </c>
      <c r="F11" s="97" t="s">
        <v>22</v>
      </c>
      <c r="G11" s="97"/>
      <c r="H11" s="20">
        <v>1237.55</v>
      </c>
      <c r="I11" s="4">
        <f t="shared" ref="I11:S11" si="3">I14+I43</f>
        <v>1211.55</v>
      </c>
      <c r="J11" s="4">
        <f t="shared" si="3"/>
        <v>0</v>
      </c>
      <c r="K11" s="4">
        <f t="shared" si="3"/>
        <v>0</v>
      </c>
      <c r="L11" s="4">
        <f t="shared" si="3"/>
        <v>26</v>
      </c>
      <c r="M11" s="4">
        <f t="shared" si="3"/>
        <v>0</v>
      </c>
      <c r="N11" s="4">
        <f t="shared" si="3"/>
        <v>0</v>
      </c>
      <c r="O11" s="30">
        <f t="shared" si="3"/>
        <v>0</v>
      </c>
      <c r="P11" s="69">
        <f t="shared" si="3"/>
        <v>0</v>
      </c>
      <c r="Q11" s="4">
        <f t="shared" si="3"/>
        <v>0</v>
      </c>
      <c r="R11" s="4">
        <f t="shared" si="3"/>
        <v>0</v>
      </c>
      <c r="S11" s="4">
        <f t="shared" si="3"/>
        <v>0</v>
      </c>
      <c r="T11" s="105"/>
    </row>
    <row r="12" spans="2:21" x14ac:dyDescent="0.2">
      <c r="B12" s="84" t="s">
        <v>23</v>
      </c>
      <c r="C12" s="100" t="s">
        <v>24</v>
      </c>
      <c r="D12" s="96" t="s">
        <v>19</v>
      </c>
      <c r="E12" s="85"/>
      <c r="F12" s="85"/>
      <c r="G12" s="86"/>
      <c r="H12" s="20">
        <f>SUM(I12:S12)</f>
        <v>5353.7027500000013</v>
      </c>
      <c r="I12" s="20">
        <f>I13+I14</f>
        <v>2411.5500000000002</v>
      </c>
      <c r="J12" s="20">
        <f t="shared" ref="J12:S12" si="4">J13+J14</f>
        <v>1100</v>
      </c>
      <c r="K12" s="20">
        <f t="shared" si="4"/>
        <v>80</v>
      </c>
      <c r="L12" s="20">
        <f t="shared" si="4"/>
        <v>126</v>
      </c>
      <c r="M12" s="20">
        <f t="shared" si="4"/>
        <v>258.94</v>
      </c>
      <c r="N12" s="20">
        <f t="shared" si="4"/>
        <v>606.82399999999996</v>
      </c>
      <c r="O12" s="27">
        <f t="shared" si="4"/>
        <v>436.63262000000003</v>
      </c>
      <c r="P12" s="68">
        <f t="shared" si="4"/>
        <v>225.41379999999998</v>
      </c>
      <c r="Q12" s="20">
        <f t="shared" si="4"/>
        <v>77.32105</v>
      </c>
      <c r="R12" s="20">
        <f t="shared" si="4"/>
        <v>15.51064</v>
      </c>
      <c r="S12" s="20">
        <f t="shared" si="4"/>
        <v>15.51064</v>
      </c>
      <c r="T12" s="105"/>
    </row>
    <row r="13" spans="2:21" x14ac:dyDescent="0.2">
      <c r="B13" s="84"/>
      <c r="C13" s="100"/>
      <c r="D13" s="3" t="s">
        <v>51</v>
      </c>
      <c r="E13" s="3" t="s">
        <v>52</v>
      </c>
      <c r="F13" s="97" t="s">
        <v>25</v>
      </c>
      <c r="G13" s="97"/>
      <c r="H13" s="20">
        <f>SUM(I13:S13)</f>
        <v>4166.1527500000002</v>
      </c>
      <c r="I13" s="4">
        <f>I16+I18+I20+I22+I24+I39+I40</f>
        <v>1250</v>
      </c>
      <c r="J13" s="4">
        <f t="shared" ref="J13:M13" si="5">J16+J18+J20+J22+J24+J39+J40</f>
        <v>1100</v>
      </c>
      <c r="K13" s="4">
        <f t="shared" si="5"/>
        <v>80</v>
      </c>
      <c r="L13" s="4">
        <f t="shared" si="5"/>
        <v>100</v>
      </c>
      <c r="M13" s="4">
        <f t="shared" si="5"/>
        <v>258.94</v>
      </c>
      <c r="N13" s="4">
        <f>N16+N18+N20+N22+N24+N39+N40</f>
        <v>606.82399999999996</v>
      </c>
      <c r="O13" s="4">
        <f>O16+O18+O20+O22+O24+O39+O40</f>
        <v>436.63262000000003</v>
      </c>
      <c r="P13" s="69">
        <f t="shared" ref="P13:S13" si="6">P16+P18+P20+P22+P24+P39+P40</f>
        <v>225.41379999999998</v>
      </c>
      <c r="Q13" s="4">
        <f t="shared" si="6"/>
        <v>77.32105</v>
      </c>
      <c r="R13" s="4">
        <f t="shared" si="6"/>
        <v>15.51064</v>
      </c>
      <c r="S13" s="4">
        <f t="shared" si="6"/>
        <v>15.51064</v>
      </c>
      <c r="T13" s="105"/>
    </row>
    <row r="14" spans="2:21" x14ac:dyDescent="0.2">
      <c r="B14" s="84"/>
      <c r="C14" s="39" t="s">
        <v>21</v>
      </c>
      <c r="D14" s="3" t="s">
        <v>51</v>
      </c>
      <c r="E14" s="3" t="s">
        <v>52</v>
      </c>
      <c r="F14" s="97" t="s">
        <v>26</v>
      </c>
      <c r="G14" s="97"/>
      <c r="H14" s="20">
        <v>1187.55</v>
      </c>
      <c r="I14" s="4">
        <v>1161.55</v>
      </c>
      <c r="J14" s="4">
        <v>0</v>
      </c>
      <c r="K14" s="4">
        <v>0</v>
      </c>
      <c r="L14" s="4">
        <v>26</v>
      </c>
      <c r="M14" s="4">
        <v>0</v>
      </c>
      <c r="N14" s="4">
        <v>0</v>
      </c>
      <c r="O14" s="30">
        <v>0</v>
      </c>
      <c r="P14" s="69">
        <v>0</v>
      </c>
      <c r="Q14" s="4">
        <v>0</v>
      </c>
      <c r="R14" s="4">
        <v>0</v>
      </c>
      <c r="S14" s="4">
        <v>0</v>
      </c>
      <c r="T14" s="105"/>
    </row>
    <row r="15" spans="2:21" x14ac:dyDescent="0.2">
      <c r="B15" s="87" t="s">
        <v>0</v>
      </c>
      <c r="C15" s="88" t="s">
        <v>1</v>
      </c>
      <c r="D15" s="89" t="s">
        <v>19</v>
      </c>
      <c r="E15" s="91"/>
      <c r="F15" s="91"/>
      <c r="G15" s="90"/>
      <c r="H15" s="20">
        <f>SUM(I15:S15)</f>
        <v>2560.23</v>
      </c>
      <c r="I15" s="4">
        <f>I16+I17</f>
        <v>1800</v>
      </c>
      <c r="J15" s="4">
        <f t="shared" ref="J15:R15" si="7">J16+J17</f>
        <v>760.23</v>
      </c>
      <c r="K15" s="4">
        <f t="shared" si="7"/>
        <v>0</v>
      </c>
      <c r="L15" s="4">
        <f t="shared" si="7"/>
        <v>0</v>
      </c>
      <c r="M15" s="4">
        <f t="shared" si="7"/>
        <v>0</v>
      </c>
      <c r="N15" s="4">
        <f t="shared" si="7"/>
        <v>0</v>
      </c>
      <c r="O15" s="30">
        <f t="shared" si="7"/>
        <v>0</v>
      </c>
      <c r="P15" s="69">
        <f t="shared" si="7"/>
        <v>0</v>
      </c>
      <c r="Q15" s="4">
        <f t="shared" si="7"/>
        <v>0</v>
      </c>
      <c r="R15" s="4">
        <f t="shared" si="7"/>
        <v>0</v>
      </c>
      <c r="S15" s="4">
        <v>0</v>
      </c>
      <c r="T15" s="105"/>
    </row>
    <row r="16" spans="2:21" x14ac:dyDescent="0.2">
      <c r="B16" s="87"/>
      <c r="C16" s="88"/>
      <c r="D16" s="3" t="s">
        <v>51</v>
      </c>
      <c r="E16" s="3" t="s">
        <v>52</v>
      </c>
      <c r="F16" s="97" t="s">
        <v>27</v>
      </c>
      <c r="G16" s="97"/>
      <c r="H16" s="20">
        <f t="shared" ref="H16:H17" si="8">SUM(I16:S16)</f>
        <v>1460.23</v>
      </c>
      <c r="I16" s="4">
        <v>700</v>
      </c>
      <c r="J16" s="4">
        <v>760.23</v>
      </c>
      <c r="K16" s="4">
        <v>0</v>
      </c>
      <c r="L16" s="4">
        <v>0</v>
      </c>
      <c r="M16" s="4">
        <v>0</v>
      </c>
      <c r="N16" s="4">
        <v>0</v>
      </c>
      <c r="O16" s="30">
        <v>0</v>
      </c>
      <c r="P16" s="69">
        <v>0</v>
      </c>
      <c r="Q16" s="4">
        <v>0</v>
      </c>
      <c r="R16" s="4">
        <v>0</v>
      </c>
      <c r="S16" s="4">
        <v>0</v>
      </c>
      <c r="T16" s="105"/>
    </row>
    <row r="17" spans="2:23" x14ac:dyDescent="0.2">
      <c r="B17" s="87"/>
      <c r="C17" s="39" t="s">
        <v>21</v>
      </c>
      <c r="D17" s="3" t="s">
        <v>51</v>
      </c>
      <c r="E17" s="3" t="s">
        <v>52</v>
      </c>
      <c r="F17" s="97" t="s">
        <v>26</v>
      </c>
      <c r="G17" s="97"/>
      <c r="H17" s="20">
        <f t="shared" si="8"/>
        <v>1100</v>
      </c>
      <c r="I17" s="4">
        <v>1100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30">
        <v>0</v>
      </c>
      <c r="P17" s="69">
        <v>0</v>
      </c>
      <c r="Q17" s="4">
        <v>0</v>
      </c>
      <c r="R17" s="4">
        <v>0</v>
      </c>
      <c r="S17" s="4">
        <v>0</v>
      </c>
      <c r="T17" s="105"/>
    </row>
    <row r="18" spans="2:23" ht="36" x14ac:dyDescent="0.2">
      <c r="B18" s="40" t="s">
        <v>28</v>
      </c>
      <c r="C18" s="39" t="s">
        <v>29</v>
      </c>
      <c r="D18" s="3" t="s">
        <v>51</v>
      </c>
      <c r="E18" s="3" t="s">
        <v>52</v>
      </c>
      <c r="F18" s="97" t="s">
        <v>30</v>
      </c>
      <c r="G18" s="97"/>
      <c r="H18" s="20">
        <f>SUM(I18:S18)</f>
        <v>739.77</v>
      </c>
      <c r="I18" s="4">
        <v>400</v>
      </c>
      <c r="J18" s="4">
        <v>339.77</v>
      </c>
      <c r="K18" s="4">
        <v>0</v>
      </c>
      <c r="L18" s="4">
        <v>0</v>
      </c>
      <c r="M18" s="4">
        <v>0</v>
      </c>
      <c r="N18" s="4">
        <v>0</v>
      </c>
      <c r="O18" s="30">
        <v>0</v>
      </c>
      <c r="P18" s="69">
        <v>0</v>
      </c>
      <c r="Q18" s="4">
        <v>0</v>
      </c>
      <c r="R18" s="4">
        <v>0</v>
      </c>
      <c r="S18" s="4">
        <v>0</v>
      </c>
      <c r="T18" s="105"/>
    </row>
    <row r="19" spans="2:23" x14ac:dyDescent="0.2">
      <c r="B19" s="87" t="s">
        <v>31</v>
      </c>
      <c r="C19" s="88" t="s">
        <v>2</v>
      </c>
      <c r="D19" s="89" t="s">
        <v>19</v>
      </c>
      <c r="E19" s="91"/>
      <c r="F19" s="91"/>
      <c r="G19" s="90"/>
      <c r="H19" s="20">
        <f>SUM(I19:S19)</f>
        <v>237.55</v>
      </c>
      <c r="I19" s="4">
        <f>I20+I21</f>
        <v>211.55</v>
      </c>
      <c r="J19" s="4">
        <f t="shared" ref="J19:S19" si="9">J20+J21</f>
        <v>0</v>
      </c>
      <c r="K19" s="4">
        <f t="shared" si="9"/>
        <v>0</v>
      </c>
      <c r="L19" s="4">
        <f t="shared" si="9"/>
        <v>26</v>
      </c>
      <c r="M19" s="4">
        <f t="shared" si="9"/>
        <v>0</v>
      </c>
      <c r="N19" s="4">
        <f t="shared" si="9"/>
        <v>0</v>
      </c>
      <c r="O19" s="30">
        <f t="shared" si="9"/>
        <v>0</v>
      </c>
      <c r="P19" s="69">
        <f t="shared" si="9"/>
        <v>0</v>
      </c>
      <c r="Q19" s="4">
        <f t="shared" si="9"/>
        <v>0</v>
      </c>
      <c r="R19" s="4">
        <f t="shared" si="9"/>
        <v>0</v>
      </c>
      <c r="S19" s="4">
        <f t="shared" si="9"/>
        <v>0</v>
      </c>
      <c r="T19" s="105"/>
    </row>
    <row r="20" spans="2:23" x14ac:dyDescent="0.2">
      <c r="B20" s="87"/>
      <c r="C20" s="88"/>
      <c r="D20" s="3" t="s">
        <v>51</v>
      </c>
      <c r="E20" s="5" t="s">
        <v>52</v>
      </c>
      <c r="F20" s="89" t="s">
        <v>32</v>
      </c>
      <c r="G20" s="90"/>
      <c r="H20" s="20">
        <f>SUM(I20:S20)</f>
        <v>150</v>
      </c>
      <c r="I20" s="4">
        <v>150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30">
        <v>0</v>
      </c>
      <c r="P20" s="69">
        <v>0</v>
      </c>
      <c r="Q20" s="4">
        <v>0</v>
      </c>
      <c r="R20" s="4">
        <v>0</v>
      </c>
      <c r="S20" s="4">
        <v>0</v>
      </c>
      <c r="T20" s="105"/>
    </row>
    <row r="21" spans="2:23" x14ac:dyDescent="0.2">
      <c r="B21" s="87"/>
      <c r="C21" s="39" t="s">
        <v>21</v>
      </c>
      <c r="D21" s="3" t="s">
        <v>51</v>
      </c>
      <c r="E21" s="5" t="s">
        <v>52</v>
      </c>
      <c r="F21" s="89" t="s">
        <v>26</v>
      </c>
      <c r="G21" s="90"/>
      <c r="H21" s="20">
        <v>87.55</v>
      </c>
      <c r="I21" s="4">
        <v>61.55</v>
      </c>
      <c r="J21" s="4">
        <v>0</v>
      </c>
      <c r="K21" s="4">
        <v>0</v>
      </c>
      <c r="L21" s="4">
        <v>26</v>
      </c>
      <c r="M21" s="4">
        <v>0</v>
      </c>
      <c r="N21" s="4">
        <v>0</v>
      </c>
      <c r="O21" s="30">
        <v>0</v>
      </c>
      <c r="P21" s="69">
        <v>0</v>
      </c>
      <c r="Q21" s="4">
        <v>0</v>
      </c>
      <c r="R21" s="4">
        <v>0</v>
      </c>
      <c r="S21" s="4">
        <v>0</v>
      </c>
      <c r="T21" s="105"/>
    </row>
    <row r="22" spans="2:23" ht="60" x14ac:dyDescent="0.2">
      <c r="B22" s="6" t="s">
        <v>53</v>
      </c>
      <c r="C22" s="39" t="s">
        <v>33</v>
      </c>
      <c r="D22" s="3" t="s">
        <v>51</v>
      </c>
      <c r="E22" s="5" t="s">
        <v>52</v>
      </c>
      <c r="F22" s="89" t="s">
        <v>34</v>
      </c>
      <c r="G22" s="90"/>
      <c r="H22" s="20">
        <v>180</v>
      </c>
      <c r="I22" s="4">
        <v>0</v>
      </c>
      <c r="J22" s="4">
        <v>0</v>
      </c>
      <c r="K22" s="4">
        <v>80</v>
      </c>
      <c r="L22" s="4">
        <v>100</v>
      </c>
      <c r="M22" s="4">
        <v>0</v>
      </c>
      <c r="N22" s="4">
        <v>0</v>
      </c>
      <c r="O22" s="30">
        <v>0</v>
      </c>
      <c r="P22" s="69">
        <v>0</v>
      </c>
      <c r="Q22" s="4">
        <v>0</v>
      </c>
      <c r="R22" s="4">
        <v>0</v>
      </c>
      <c r="S22" s="4">
        <v>0</v>
      </c>
      <c r="T22" s="105"/>
    </row>
    <row r="23" spans="2:23" ht="72" x14ac:dyDescent="0.2">
      <c r="B23" s="40" t="s">
        <v>35</v>
      </c>
      <c r="C23" s="39" t="s">
        <v>36</v>
      </c>
      <c r="D23" s="3" t="s">
        <v>51</v>
      </c>
      <c r="E23" s="5" t="s">
        <v>52</v>
      </c>
      <c r="F23" s="89" t="s">
        <v>34</v>
      </c>
      <c r="G23" s="90"/>
      <c r="H23" s="20">
        <v>180</v>
      </c>
      <c r="I23" s="4">
        <v>0</v>
      </c>
      <c r="J23" s="4">
        <v>0</v>
      </c>
      <c r="K23" s="4">
        <v>80</v>
      </c>
      <c r="L23" s="4">
        <v>100</v>
      </c>
      <c r="M23" s="4">
        <v>0</v>
      </c>
      <c r="N23" s="4">
        <v>0</v>
      </c>
      <c r="O23" s="30">
        <v>0</v>
      </c>
      <c r="P23" s="69">
        <v>0</v>
      </c>
      <c r="Q23" s="4">
        <v>0</v>
      </c>
      <c r="R23" s="4">
        <v>0</v>
      </c>
      <c r="S23" s="4">
        <v>0</v>
      </c>
      <c r="T23" s="105"/>
      <c r="W23" s="7"/>
    </row>
    <row r="24" spans="2:23" ht="72" x14ac:dyDescent="0.2">
      <c r="B24" s="6" t="s">
        <v>74</v>
      </c>
      <c r="C24" s="39" t="s">
        <v>75</v>
      </c>
      <c r="D24" s="3" t="s">
        <v>51</v>
      </c>
      <c r="E24" s="3" t="s">
        <v>52</v>
      </c>
      <c r="F24" s="91" t="s">
        <v>76</v>
      </c>
      <c r="G24" s="90"/>
      <c r="H24" s="20">
        <f>SUM(I24:S24)</f>
        <v>1520.70802</v>
      </c>
      <c r="I24" s="4">
        <f>I25+I26+I27+I28+I29+I30+I31+I32+I33+I34+I35+I36+I37+I38</f>
        <v>0</v>
      </c>
      <c r="J24" s="4">
        <f t="shared" ref="J24:S24" si="10">J25+J26+J27+J28+J29+J30+J31+J32+J33+J34+J35+J36+J37+J38</f>
        <v>0</v>
      </c>
      <c r="K24" s="4">
        <f t="shared" si="10"/>
        <v>0</v>
      </c>
      <c r="L24" s="4">
        <f t="shared" si="10"/>
        <v>0</v>
      </c>
      <c r="M24" s="4">
        <f t="shared" si="10"/>
        <v>258.94</v>
      </c>
      <c r="N24" s="4">
        <f t="shared" si="10"/>
        <v>606.82399999999996</v>
      </c>
      <c r="O24" s="4">
        <f t="shared" si="10"/>
        <v>436.63262000000003</v>
      </c>
      <c r="P24" s="69">
        <f t="shared" si="10"/>
        <v>109.96906999999999</v>
      </c>
      <c r="Q24" s="4">
        <f t="shared" si="10"/>
        <v>77.32105</v>
      </c>
      <c r="R24" s="4">
        <f t="shared" si="10"/>
        <v>15.51064</v>
      </c>
      <c r="S24" s="4">
        <f t="shared" si="10"/>
        <v>15.51064</v>
      </c>
      <c r="T24" s="105"/>
    </row>
    <row r="25" spans="2:23" ht="48" x14ac:dyDescent="0.2">
      <c r="B25" s="40" t="s">
        <v>77</v>
      </c>
      <c r="C25" s="39" t="s">
        <v>78</v>
      </c>
      <c r="D25" s="3" t="s">
        <v>51</v>
      </c>
      <c r="E25" s="3" t="s">
        <v>52</v>
      </c>
      <c r="F25" s="89"/>
      <c r="G25" s="90"/>
      <c r="H25" s="20">
        <f t="shared" ref="H25:H34" si="11">SUM(I25:S25)</f>
        <v>104.47</v>
      </c>
      <c r="I25" s="4">
        <v>0</v>
      </c>
      <c r="J25" s="4">
        <v>0</v>
      </c>
      <c r="K25" s="4">
        <v>0</v>
      </c>
      <c r="L25" s="4">
        <v>0</v>
      </c>
      <c r="M25" s="4">
        <v>104.47</v>
      </c>
      <c r="N25" s="4">
        <v>0</v>
      </c>
      <c r="O25" s="30">
        <v>0</v>
      </c>
      <c r="P25" s="69">
        <v>0</v>
      </c>
      <c r="Q25" s="4">
        <v>0</v>
      </c>
      <c r="R25" s="4">
        <v>0</v>
      </c>
      <c r="S25" s="4">
        <v>0</v>
      </c>
      <c r="T25" s="105"/>
    </row>
    <row r="26" spans="2:23" ht="48" x14ac:dyDescent="0.2">
      <c r="B26" s="40" t="s">
        <v>79</v>
      </c>
      <c r="C26" s="39" t="s">
        <v>80</v>
      </c>
      <c r="D26" s="3" t="s">
        <v>51</v>
      </c>
      <c r="E26" s="3" t="s">
        <v>52</v>
      </c>
      <c r="F26" s="89"/>
      <c r="G26" s="90"/>
      <c r="H26" s="20">
        <f t="shared" si="11"/>
        <v>759.38459999999998</v>
      </c>
      <c r="I26" s="4">
        <v>0</v>
      </c>
      <c r="J26" s="4">
        <v>0</v>
      </c>
      <c r="K26" s="4">
        <v>0</v>
      </c>
      <c r="L26" s="4">
        <v>0</v>
      </c>
      <c r="M26" s="4">
        <v>104.47</v>
      </c>
      <c r="N26" s="4">
        <v>316.86935</v>
      </c>
      <c r="O26" s="30">
        <v>176.54848999999999</v>
      </c>
      <c r="P26" s="70">
        <v>53.154429999999998</v>
      </c>
      <c r="Q26" s="4">
        <v>77.32105</v>
      </c>
      <c r="R26" s="4">
        <v>15.51064</v>
      </c>
      <c r="S26" s="4">
        <v>15.51064</v>
      </c>
      <c r="T26" s="105"/>
    </row>
    <row r="27" spans="2:23" ht="36" x14ac:dyDescent="0.2">
      <c r="B27" s="40" t="s">
        <v>81</v>
      </c>
      <c r="C27" s="39" t="s">
        <v>82</v>
      </c>
      <c r="D27" s="3" t="s">
        <v>51</v>
      </c>
      <c r="E27" s="3" t="s">
        <v>52</v>
      </c>
      <c r="F27" s="89"/>
      <c r="G27" s="90"/>
      <c r="H27" s="20">
        <f t="shared" si="11"/>
        <v>244.2312</v>
      </c>
      <c r="I27" s="4">
        <v>0</v>
      </c>
      <c r="J27" s="4">
        <v>0</v>
      </c>
      <c r="K27" s="4">
        <v>0</v>
      </c>
      <c r="L27" s="4">
        <v>0</v>
      </c>
      <c r="M27" s="4">
        <v>25</v>
      </c>
      <c r="N27" s="4">
        <v>0</v>
      </c>
      <c r="O27" s="30">
        <f>107.19799+14.95575+40.26282</f>
        <v>162.41656</v>
      </c>
      <c r="P27" s="69">
        <v>56.814639999999997</v>
      </c>
      <c r="Q27" s="4">
        <v>0</v>
      </c>
      <c r="R27" s="4">
        <v>0</v>
      </c>
      <c r="S27" s="4">
        <v>0</v>
      </c>
      <c r="T27" s="105"/>
    </row>
    <row r="28" spans="2:23" ht="36" x14ac:dyDescent="0.2">
      <c r="B28" s="40" t="s">
        <v>83</v>
      </c>
      <c r="C28" s="39" t="s">
        <v>84</v>
      </c>
      <c r="D28" s="3" t="s">
        <v>51</v>
      </c>
      <c r="E28" s="3" t="s">
        <v>52</v>
      </c>
      <c r="F28" s="89"/>
      <c r="G28" s="90"/>
      <c r="H28" s="20">
        <f t="shared" si="11"/>
        <v>25</v>
      </c>
      <c r="I28" s="4">
        <v>0</v>
      </c>
      <c r="J28" s="4">
        <v>0</v>
      </c>
      <c r="K28" s="4">
        <v>0</v>
      </c>
      <c r="L28" s="4">
        <v>0</v>
      </c>
      <c r="M28" s="4">
        <v>25</v>
      </c>
      <c r="N28" s="4">
        <v>0</v>
      </c>
      <c r="O28" s="30">
        <v>0</v>
      </c>
      <c r="P28" s="69">
        <v>0</v>
      </c>
      <c r="Q28" s="4">
        <v>0</v>
      </c>
      <c r="R28" s="4">
        <v>0</v>
      </c>
      <c r="S28" s="4">
        <v>0</v>
      </c>
      <c r="T28" s="105"/>
    </row>
    <row r="29" spans="2:23" ht="36" x14ac:dyDescent="0.2">
      <c r="B29" s="40" t="s">
        <v>91</v>
      </c>
      <c r="C29" s="39" t="s">
        <v>92</v>
      </c>
      <c r="D29" s="3" t="s">
        <v>51</v>
      </c>
      <c r="E29" s="3" t="s">
        <v>52</v>
      </c>
      <c r="F29" s="89"/>
      <c r="G29" s="90"/>
      <c r="H29" s="20">
        <f t="shared" si="11"/>
        <v>144.27664999999999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144.27664999999999</v>
      </c>
      <c r="O29" s="30">
        <v>0</v>
      </c>
      <c r="P29" s="69">
        <v>0</v>
      </c>
      <c r="Q29" s="4">
        <v>0</v>
      </c>
      <c r="R29" s="4">
        <v>0</v>
      </c>
      <c r="S29" s="4">
        <v>0</v>
      </c>
      <c r="T29" s="105"/>
    </row>
    <row r="30" spans="2:23" ht="48" x14ac:dyDescent="0.2">
      <c r="B30" s="40" t="s">
        <v>94</v>
      </c>
      <c r="C30" s="13" t="s">
        <v>98</v>
      </c>
      <c r="D30" s="3" t="s">
        <v>51</v>
      </c>
      <c r="E30" s="3" t="s">
        <v>52</v>
      </c>
      <c r="F30" s="89"/>
      <c r="G30" s="90"/>
      <c r="H30" s="20">
        <f t="shared" si="11"/>
        <v>45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45</v>
      </c>
      <c r="O30" s="30">
        <v>0</v>
      </c>
      <c r="P30" s="69">
        <v>0</v>
      </c>
      <c r="Q30" s="4">
        <v>0</v>
      </c>
      <c r="R30" s="4">
        <v>0</v>
      </c>
      <c r="S30" s="4">
        <v>0</v>
      </c>
      <c r="T30" s="105"/>
    </row>
    <row r="31" spans="2:23" ht="60" x14ac:dyDescent="0.2">
      <c r="B31" s="40" t="s">
        <v>95</v>
      </c>
      <c r="C31" s="13" t="s">
        <v>99</v>
      </c>
      <c r="D31" s="3" t="s">
        <v>51</v>
      </c>
      <c r="E31" s="3" t="s">
        <v>52</v>
      </c>
      <c r="F31" s="38"/>
      <c r="G31" s="37"/>
      <c r="H31" s="20">
        <f t="shared" si="11"/>
        <v>72.752499999999998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72.752499999999998</v>
      </c>
      <c r="O31" s="30">
        <v>0</v>
      </c>
      <c r="P31" s="69">
        <v>0</v>
      </c>
      <c r="Q31" s="4">
        <v>0</v>
      </c>
      <c r="R31" s="4">
        <v>0</v>
      </c>
      <c r="S31" s="4">
        <v>0</v>
      </c>
      <c r="T31" s="105"/>
    </row>
    <row r="32" spans="2:23" ht="48" x14ac:dyDescent="0.2">
      <c r="B32" s="40" t="s">
        <v>96</v>
      </c>
      <c r="C32" s="13" t="s">
        <v>100</v>
      </c>
      <c r="D32" s="3" t="s">
        <v>51</v>
      </c>
      <c r="E32" s="3" t="s">
        <v>52</v>
      </c>
      <c r="F32" s="38"/>
      <c r="G32" s="37"/>
      <c r="H32" s="20">
        <f t="shared" si="11"/>
        <v>7.8520000000000003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7.8520000000000003</v>
      </c>
      <c r="O32" s="30">
        <v>0</v>
      </c>
      <c r="P32" s="69">
        <v>0</v>
      </c>
      <c r="Q32" s="4">
        <v>0</v>
      </c>
      <c r="R32" s="4">
        <v>0</v>
      </c>
      <c r="S32" s="4">
        <v>0</v>
      </c>
      <c r="T32" s="105"/>
    </row>
    <row r="33" spans="2:20" ht="60" x14ac:dyDescent="0.2">
      <c r="B33" s="40" t="s">
        <v>97</v>
      </c>
      <c r="C33" s="13" t="s">
        <v>101</v>
      </c>
      <c r="D33" s="3" t="s">
        <v>51</v>
      </c>
      <c r="E33" s="3" t="s">
        <v>52</v>
      </c>
      <c r="F33" s="38"/>
      <c r="G33" s="37"/>
      <c r="H33" s="20">
        <f t="shared" si="11"/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30">
        <v>0</v>
      </c>
      <c r="P33" s="69">
        <v>0</v>
      </c>
      <c r="Q33" s="4">
        <v>0</v>
      </c>
      <c r="R33" s="4">
        <v>0</v>
      </c>
      <c r="S33" s="4">
        <v>0</v>
      </c>
      <c r="T33" s="105"/>
    </row>
    <row r="34" spans="2:20" ht="60" x14ac:dyDescent="0.2">
      <c r="B34" s="40" t="s">
        <v>103</v>
      </c>
      <c r="C34" s="13" t="s">
        <v>102</v>
      </c>
      <c r="D34" s="3" t="s">
        <v>51</v>
      </c>
      <c r="E34" s="3" t="s">
        <v>52</v>
      </c>
      <c r="F34" s="38"/>
      <c r="G34" s="37"/>
      <c r="H34" s="20">
        <f t="shared" si="11"/>
        <v>3.25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3.25</v>
      </c>
      <c r="O34" s="30">
        <v>0</v>
      </c>
      <c r="P34" s="69">
        <v>0</v>
      </c>
      <c r="Q34" s="4">
        <v>0</v>
      </c>
      <c r="R34" s="4">
        <v>0</v>
      </c>
      <c r="S34" s="4">
        <v>0</v>
      </c>
      <c r="T34" s="105"/>
    </row>
    <row r="35" spans="2:20" ht="48" x14ac:dyDescent="0.2">
      <c r="B35" s="40" t="s">
        <v>108</v>
      </c>
      <c r="C35" s="13" t="s">
        <v>106</v>
      </c>
      <c r="D35" s="3" t="s">
        <v>51</v>
      </c>
      <c r="E35" s="3" t="s">
        <v>52</v>
      </c>
      <c r="F35" s="38"/>
      <c r="G35" s="37"/>
      <c r="H35" s="20">
        <f t="shared" ref="H35" si="12">SUM(I35:S35)</f>
        <v>5.4584999999999999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5.4584999999999999</v>
      </c>
      <c r="O35" s="30">
        <v>0</v>
      </c>
      <c r="P35" s="69">
        <v>0</v>
      </c>
      <c r="Q35" s="4">
        <v>0</v>
      </c>
      <c r="R35" s="4">
        <v>0</v>
      </c>
      <c r="S35" s="4">
        <v>0</v>
      </c>
      <c r="T35" s="105"/>
    </row>
    <row r="36" spans="2:20" ht="60" x14ac:dyDescent="0.2">
      <c r="B36" s="40" t="s">
        <v>109</v>
      </c>
      <c r="C36" s="13" t="s">
        <v>107</v>
      </c>
      <c r="D36" s="3" t="s">
        <v>51</v>
      </c>
      <c r="E36" s="3" t="s">
        <v>52</v>
      </c>
      <c r="F36" s="38"/>
      <c r="G36" s="37"/>
      <c r="H36" s="20">
        <f t="shared" ref="H36" si="13">SUM(I36:S36)</f>
        <v>11.365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11.365</v>
      </c>
      <c r="O36" s="30">
        <v>0</v>
      </c>
      <c r="P36" s="69">
        <v>0</v>
      </c>
      <c r="Q36" s="4">
        <v>0</v>
      </c>
      <c r="R36" s="4">
        <v>0</v>
      </c>
      <c r="S36" s="4">
        <v>0</v>
      </c>
      <c r="T36" s="105"/>
    </row>
    <row r="37" spans="2:20" ht="39.200000000000003" customHeight="1" x14ac:dyDescent="0.2">
      <c r="B37" s="40" t="s">
        <v>112</v>
      </c>
      <c r="C37" s="13" t="s">
        <v>111</v>
      </c>
      <c r="D37" s="3" t="s">
        <v>51</v>
      </c>
      <c r="E37" s="3" t="s">
        <v>52</v>
      </c>
      <c r="F37" s="38"/>
      <c r="G37" s="37"/>
      <c r="H37" s="20">
        <f t="shared" ref="H37:H45" si="14">SUM(I37:S37)</f>
        <v>90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30">
        <v>90</v>
      </c>
      <c r="P37" s="69">
        <v>0</v>
      </c>
      <c r="Q37" s="4">
        <v>0</v>
      </c>
      <c r="R37" s="4">
        <v>0</v>
      </c>
      <c r="S37" s="4">
        <v>0</v>
      </c>
      <c r="T37" s="105"/>
    </row>
    <row r="38" spans="2:20" ht="204" x14ac:dyDescent="0.2">
      <c r="B38" s="40" t="s">
        <v>113</v>
      </c>
      <c r="C38" s="13" t="s">
        <v>114</v>
      </c>
      <c r="D38" s="3" t="s">
        <v>51</v>
      </c>
      <c r="E38" s="3" t="s">
        <v>52</v>
      </c>
      <c r="F38" s="38"/>
      <c r="G38" s="37"/>
      <c r="H38" s="20">
        <f t="shared" ref="H38" si="15">SUM(I38:S38)</f>
        <v>7.6675700000000004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30">
        <v>7.6675700000000004</v>
      </c>
      <c r="P38" s="69">
        <v>0</v>
      </c>
      <c r="Q38" s="4">
        <v>0</v>
      </c>
      <c r="R38" s="4">
        <v>0</v>
      </c>
      <c r="S38" s="4">
        <v>0</v>
      </c>
      <c r="T38" s="105"/>
    </row>
    <row r="39" spans="2:20" ht="48" x14ac:dyDescent="0.2">
      <c r="B39" s="40" t="s">
        <v>115</v>
      </c>
      <c r="C39" s="13" t="s">
        <v>116</v>
      </c>
      <c r="D39" s="3" t="s">
        <v>51</v>
      </c>
      <c r="E39" s="3" t="s">
        <v>117</v>
      </c>
      <c r="F39" s="89" t="s">
        <v>118</v>
      </c>
      <c r="G39" s="90"/>
      <c r="H39" s="20">
        <f>SUM(I39:S39)</f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30">
        <v>0</v>
      </c>
      <c r="P39" s="69">
        <v>0</v>
      </c>
      <c r="Q39" s="4">
        <v>0</v>
      </c>
      <c r="R39" s="4">
        <v>0</v>
      </c>
      <c r="S39" s="4">
        <v>0</v>
      </c>
      <c r="T39" s="105"/>
    </row>
    <row r="40" spans="2:20" ht="60" x14ac:dyDescent="0.2">
      <c r="B40" s="40" t="s">
        <v>119</v>
      </c>
      <c r="C40" s="13" t="s">
        <v>121</v>
      </c>
      <c r="D40" s="3" t="s">
        <v>51</v>
      </c>
      <c r="E40" s="3" t="s">
        <v>117</v>
      </c>
      <c r="F40" s="89" t="s">
        <v>120</v>
      </c>
      <c r="G40" s="90"/>
      <c r="H40" s="20">
        <f>SUM(I40:S40)</f>
        <v>115.44473000000001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30">
        <v>0</v>
      </c>
      <c r="P40" s="69">
        <v>115.44473000000001</v>
      </c>
      <c r="Q40" s="4">
        <v>0</v>
      </c>
      <c r="R40" s="4">
        <v>0</v>
      </c>
      <c r="S40" s="4">
        <v>0</v>
      </c>
      <c r="T40" s="105"/>
    </row>
    <row r="41" spans="2:20" x14ac:dyDescent="0.2">
      <c r="B41" s="84" t="s">
        <v>37</v>
      </c>
      <c r="C41" s="100" t="s">
        <v>38</v>
      </c>
      <c r="D41" s="96" t="s">
        <v>19</v>
      </c>
      <c r="E41" s="85"/>
      <c r="F41" s="85"/>
      <c r="G41" s="86"/>
      <c r="H41" s="20">
        <f t="shared" si="14"/>
        <v>821.47788000000003</v>
      </c>
      <c r="I41" s="20">
        <f>I42+I43</f>
        <v>130</v>
      </c>
      <c r="J41" s="20">
        <f>J42+J43</f>
        <v>75</v>
      </c>
      <c r="K41" s="20">
        <f t="shared" ref="K41:S41" si="16">K42+K43</f>
        <v>50</v>
      </c>
      <c r="L41" s="20">
        <f t="shared" si="16"/>
        <v>5</v>
      </c>
      <c r="M41" s="20">
        <f t="shared" si="16"/>
        <v>124</v>
      </c>
      <c r="N41" s="20">
        <f t="shared" si="16"/>
        <v>37.477879999999999</v>
      </c>
      <c r="O41" s="27">
        <f t="shared" si="16"/>
        <v>0</v>
      </c>
      <c r="P41" s="68">
        <f t="shared" si="16"/>
        <v>100</v>
      </c>
      <c r="Q41" s="20">
        <f t="shared" si="16"/>
        <v>100</v>
      </c>
      <c r="R41" s="20">
        <f t="shared" si="16"/>
        <v>100</v>
      </c>
      <c r="S41" s="20">
        <f t="shared" si="16"/>
        <v>100</v>
      </c>
      <c r="T41" s="105"/>
    </row>
    <row r="42" spans="2:20" x14ac:dyDescent="0.2">
      <c r="B42" s="84"/>
      <c r="C42" s="100"/>
      <c r="D42" s="18" t="s">
        <v>51</v>
      </c>
      <c r="E42" s="18" t="s">
        <v>52</v>
      </c>
      <c r="F42" s="96" t="s">
        <v>39</v>
      </c>
      <c r="G42" s="86"/>
      <c r="H42" s="20">
        <f t="shared" si="14"/>
        <v>771.47788000000003</v>
      </c>
      <c r="I42" s="20">
        <f>I45</f>
        <v>80</v>
      </c>
      <c r="J42" s="20">
        <f t="shared" ref="J42:S42" si="17">J45</f>
        <v>75</v>
      </c>
      <c r="K42" s="20">
        <f t="shared" si="17"/>
        <v>50</v>
      </c>
      <c r="L42" s="20">
        <f t="shared" si="17"/>
        <v>5</v>
      </c>
      <c r="M42" s="20">
        <f t="shared" si="17"/>
        <v>124</v>
      </c>
      <c r="N42" s="20">
        <f t="shared" si="17"/>
        <v>37.477879999999999</v>
      </c>
      <c r="O42" s="27">
        <f t="shared" si="17"/>
        <v>0</v>
      </c>
      <c r="P42" s="68">
        <f t="shared" si="17"/>
        <v>100</v>
      </c>
      <c r="Q42" s="20">
        <f t="shared" si="17"/>
        <v>100</v>
      </c>
      <c r="R42" s="20">
        <f t="shared" si="17"/>
        <v>100</v>
      </c>
      <c r="S42" s="20">
        <f t="shared" si="17"/>
        <v>100</v>
      </c>
      <c r="T42" s="105"/>
    </row>
    <row r="43" spans="2:20" x14ac:dyDescent="0.2">
      <c r="B43" s="84"/>
      <c r="C43" s="41" t="s">
        <v>21</v>
      </c>
      <c r="D43" s="18" t="s">
        <v>51</v>
      </c>
      <c r="E43" s="18" t="s">
        <v>52</v>
      </c>
      <c r="F43" s="96" t="s">
        <v>26</v>
      </c>
      <c r="G43" s="86"/>
      <c r="H43" s="20">
        <f t="shared" si="14"/>
        <v>50</v>
      </c>
      <c r="I43" s="20">
        <f>I46</f>
        <v>50</v>
      </c>
      <c r="J43" s="20">
        <f t="shared" ref="J43:S43" si="18">J46</f>
        <v>0</v>
      </c>
      <c r="K43" s="20">
        <f t="shared" si="18"/>
        <v>0</v>
      </c>
      <c r="L43" s="20">
        <f t="shared" si="18"/>
        <v>0</v>
      </c>
      <c r="M43" s="20">
        <f t="shared" si="18"/>
        <v>0</v>
      </c>
      <c r="N43" s="20">
        <f t="shared" si="18"/>
        <v>0</v>
      </c>
      <c r="O43" s="27">
        <f t="shared" si="18"/>
        <v>0</v>
      </c>
      <c r="P43" s="68">
        <f t="shared" si="18"/>
        <v>0</v>
      </c>
      <c r="Q43" s="20">
        <f t="shared" si="18"/>
        <v>0</v>
      </c>
      <c r="R43" s="20">
        <f t="shared" si="18"/>
        <v>0</v>
      </c>
      <c r="S43" s="20">
        <f t="shared" si="18"/>
        <v>0</v>
      </c>
      <c r="T43" s="105"/>
    </row>
    <row r="44" spans="2:20" x14ac:dyDescent="0.2">
      <c r="B44" s="87" t="s">
        <v>40</v>
      </c>
      <c r="C44" s="88" t="s">
        <v>41</v>
      </c>
      <c r="D44" s="89" t="s">
        <v>19</v>
      </c>
      <c r="E44" s="91"/>
      <c r="F44" s="91"/>
      <c r="G44" s="90"/>
      <c r="H44" s="20">
        <f t="shared" si="14"/>
        <v>821.47788000000003</v>
      </c>
      <c r="I44" s="4">
        <f>I45+I46</f>
        <v>130</v>
      </c>
      <c r="J44" s="4">
        <f t="shared" ref="J44:S44" si="19">J45+J46</f>
        <v>75</v>
      </c>
      <c r="K44" s="4">
        <f t="shared" si="19"/>
        <v>50</v>
      </c>
      <c r="L44" s="4">
        <f t="shared" si="19"/>
        <v>5</v>
      </c>
      <c r="M44" s="4">
        <f t="shared" si="19"/>
        <v>124</v>
      </c>
      <c r="N44" s="4">
        <f t="shared" si="19"/>
        <v>37.477879999999999</v>
      </c>
      <c r="O44" s="30">
        <f t="shared" si="19"/>
        <v>0</v>
      </c>
      <c r="P44" s="69">
        <f t="shared" si="19"/>
        <v>100</v>
      </c>
      <c r="Q44" s="4">
        <f t="shared" si="19"/>
        <v>100</v>
      </c>
      <c r="R44" s="4">
        <f t="shared" si="19"/>
        <v>100</v>
      </c>
      <c r="S44" s="4">
        <f t="shared" si="19"/>
        <v>100</v>
      </c>
      <c r="T44" s="105"/>
    </row>
    <row r="45" spans="2:20" x14ac:dyDescent="0.2">
      <c r="B45" s="87"/>
      <c r="C45" s="88"/>
      <c r="D45" s="8" t="s">
        <v>51</v>
      </c>
      <c r="E45" s="3" t="s">
        <v>52</v>
      </c>
      <c r="F45" s="97" t="s">
        <v>42</v>
      </c>
      <c r="G45" s="97"/>
      <c r="H45" s="20">
        <f t="shared" si="14"/>
        <v>771.47788000000003</v>
      </c>
      <c r="I45" s="4">
        <v>80</v>
      </c>
      <c r="J45" s="4">
        <v>75</v>
      </c>
      <c r="K45" s="4">
        <v>50</v>
      </c>
      <c r="L45" s="4">
        <v>5</v>
      </c>
      <c r="M45" s="4">
        <v>124</v>
      </c>
      <c r="N45" s="4">
        <v>37.477879999999999</v>
      </c>
      <c r="O45" s="30">
        <f>100-5.35884-7.66757-14.95575-40.26282-31.75502</f>
        <v>0</v>
      </c>
      <c r="P45" s="69">
        <v>100</v>
      </c>
      <c r="Q45" s="4">
        <v>100</v>
      </c>
      <c r="R45" s="4">
        <v>100</v>
      </c>
      <c r="S45" s="4">
        <v>100</v>
      </c>
      <c r="T45" s="105"/>
    </row>
    <row r="46" spans="2:20" x14ac:dyDescent="0.2">
      <c r="B46" s="87"/>
      <c r="C46" s="39" t="s">
        <v>21</v>
      </c>
      <c r="D46" s="3" t="s">
        <v>51</v>
      </c>
      <c r="E46" s="3" t="s">
        <v>52</v>
      </c>
      <c r="F46" s="91" t="s">
        <v>26</v>
      </c>
      <c r="G46" s="90"/>
      <c r="H46" s="20">
        <v>50</v>
      </c>
      <c r="I46" s="4">
        <v>50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30">
        <v>0</v>
      </c>
      <c r="P46" s="69">
        <v>0</v>
      </c>
      <c r="Q46" s="4">
        <v>0</v>
      </c>
      <c r="R46" s="4">
        <v>0</v>
      </c>
      <c r="S46" s="4">
        <v>0</v>
      </c>
      <c r="T46" s="105"/>
    </row>
    <row r="47" spans="2:20" ht="36" x14ac:dyDescent="0.2">
      <c r="B47" s="21">
        <v>43525</v>
      </c>
      <c r="C47" s="41" t="s">
        <v>87</v>
      </c>
      <c r="D47" s="18" t="s">
        <v>51</v>
      </c>
      <c r="E47" s="18" t="s">
        <v>52</v>
      </c>
      <c r="F47" s="85" t="s">
        <v>89</v>
      </c>
      <c r="G47" s="86"/>
      <c r="H47" s="20">
        <f>SUM(I47:S47)</f>
        <v>331.41941000000003</v>
      </c>
      <c r="I47" s="20">
        <f>I48</f>
        <v>0</v>
      </c>
      <c r="J47" s="20">
        <f t="shared" ref="J47:S47" si="20">J48</f>
        <v>0</v>
      </c>
      <c r="K47" s="20">
        <f t="shared" si="20"/>
        <v>0</v>
      </c>
      <c r="L47" s="20">
        <f t="shared" si="20"/>
        <v>0</v>
      </c>
      <c r="M47" s="20">
        <f t="shared" si="20"/>
        <v>0</v>
      </c>
      <c r="N47" s="20">
        <f t="shared" si="20"/>
        <v>331.41941000000003</v>
      </c>
      <c r="O47" s="27">
        <f t="shared" si="20"/>
        <v>0</v>
      </c>
      <c r="P47" s="68">
        <v>0</v>
      </c>
      <c r="Q47" s="20">
        <f t="shared" si="20"/>
        <v>0</v>
      </c>
      <c r="R47" s="20">
        <f t="shared" si="20"/>
        <v>0</v>
      </c>
      <c r="S47" s="20">
        <f t="shared" si="20"/>
        <v>0</v>
      </c>
      <c r="T47" s="105"/>
    </row>
    <row r="48" spans="2:20" ht="72" x14ac:dyDescent="0.2">
      <c r="B48" s="10" t="s">
        <v>88</v>
      </c>
      <c r="C48" s="39" t="s">
        <v>110</v>
      </c>
      <c r="D48" s="3" t="s">
        <v>51</v>
      </c>
      <c r="E48" s="3" t="s">
        <v>52</v>
      </c>
      <c r="F48" s="91" t="s">
        <v>90</v>
      </c>
      <c r="G48" s="90"/>
      <c r="H48" s="20">
        <f>SUM(I48:S48)</f>
        <v>331.41941000000003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331.41941000000003</v>
      </c>
      <c r="O48" s="30">
        <v>0</v>
      </c>
      <c r="P48" s="69">
        <v>0</v>
      </c>
      <c r="Q48" s="4">
        <v>0</v>
      </c>
      <c r="R48" s="4">
        <v>0</v>
      </c>
      <c r="S48" s="4">
        <v>0</v>
      </c>
      <c r="T48" s="105"/>
    </row>
    <row r="49" spans="2:20" ht="24" x14ac:dyDescent="0.2">
      <c r="B49" s="36">
        <v>2</v>
      </c>
      <c r="C49" s="41" t="s">
        <v>8</v>
      </c>
      <c r="D49" s="18" t="s">
        <v>51</v>
      </c>
      <c r="E49" s="18" t="s">
        <v>52</v>
      </c>
      <c r="F49" s="85" t="s">
        <v>26</v>
      </c>
      <c r="G49" s="86"/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7">
        <v>0</v>
      </c>
      <c r="P49" s="68">
        <v>0</v>
      </c>
      <c r="Q49" s="20">
        <v>0</v>
      </c>
      <c r="R49" s="20">
        <v>0</v>
      </c>
      <c r="S49" s="20">
        <v>0</v>
      </c>
      <c r="T49" s="105"/>
    </row>
    <row r="50" spans="2:20" ht="24" x14ac:dyDescent="0.2">
      <c r="B50" s="36" t="s">
        <v>43</v>
      </c>
      <c r="C50" s="41" t="s">
        <v>4</v>
      </c>
      <c r="D50" s="18" t="s">
        <v>51</v>
      </c>
      <c r="E50" s="18" t="s">
        <v>54</v>
      </c>
      <c r="F50" s="85" t="s">
        <v>44</v>
      </c>
      <c r="G50" s="86"/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7">
        <v>0</v>
      </c>
      <c r="P50" s="68">
        <v>0</v>
      </c>
      <c r="Q50" s="20">
        <v>0</v>
      </c>
      <c r="R50" s="20">
        <v>0</v>
      </c>
      <c r="S50" s="20">
        <v>0</v>
      </c>
      <c r="T50" s="88" t="s">
        <v>85</v>
      </c>
    </row>
    <row r="51" spans="2:20" ht="24" x14ac:dyDescent="0.2">
      <c r="B51" s="40" t="s">
        <v>45</v>
      </c>
      <c r="C51" s="39" t="s">
        <v>5</v>
      </c>
      <c r="D51" s="3" t="s">
        <v>51</v>
      </c>
      <c r="E51" s="3" t="s">
        <v>54</v>
      </c>
      <c r="F51" s="91" t="s">
        <v>46</v>
      </c>
      <c r="G51" s="90"/>
      <c r="H51" s="20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30">
        <v>0</v>
      </c>
      <c r="P51" s="69">
        <v>0</v>
      </c>
      <c r="Q51" s="4">
        <v>0</v>
      </c>
      <c r="R51" s="4">
        <v>0</v>
      </c>
      <c r="S51" s="4">
        <v>0</v>
      </c>
      <c r="T51" s="88"/>
    </row>
    <row r="52" spans="2:20" ht="24" x14ac:dyDescent="0.2">
      <c r="B52" s="40" t="s">
        <v>47</v>
      </c>
      <c r="C52" s="39" t="s">
        <v>6</v>
      </c>
      <c r="D52" s="3" t="s">
        <v>51</v>
      </c>
      <c r="E52" s="3" t="s">
        <v>54</v>
      </c>
      <c r="F52" s="91" t="s">
        <v>48</v>
      </c>
      <c r="G52" s="90"/>
      <c r="H52" s="20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30">
        <v>0</v>
      </c>
      <c r="P52" s="69">
        <v>0</v>
      </c>
      <c r="Q52" s="4">
        <v>0</v>
      </c>
      <c r="R52" s="4">
        <v>0</v>
      </c>
      <c r="S52" s="4">
        <v>0</v>
      </c>
      <c r="T52" s="88"/>
    </row>
    <row r="54" spans="2:20" x14ac:dyDescent="0.2">
      <c r="B54" s="98" t="s">
        <v>55</v>
      </c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</row>
    <row r="55" spans="2:20" x14ac:dyDescent="0.2">
      <c r="B55" s="99"/>
      <c r="C55" s="99"/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</row>
    <row r="56" spans="2:20" x14ac:dyDescent="0.2">
      <c r="B56" s="99"/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</row>
  </sheetData>
  <mergeCells count="62">
    <mergeCell ref="B15:B17"/>
    <mergeCell ref="C15:C16"/>
    <mergeCell ref="F29:G29"/>
    <mergeCell ref="F17:G17"/>
    <mergeCell ref="F18:G18"/>
    <mergeCell ref="F28:G28"/>
    <mergeCell ref="B4:T4"/>
    <mergeCell ref="B9:B10"/>
    <mergeCell ref="C9:C10"/>
    <mergeCell ref="B12:B14"/>
    <mergeCell ref="F13:G13"/>
    <mergeCell ref="F14:G14"/>
    <mergeCell ref="C12:C13"/>
    <mergeCell ref="H5:S5"/>
    <mergeCell ref="T5:T6"/>
    <mergeCell ref="T8:T49"/>
    <mergeCell ref="F16:G16"/>
    <mergeCell ref="D44:G44"/>
    <mergeCell ref="F40:G40"/>
    <mergeCell ref="F11:G11"/>
    <mergeCell ref="F7:G7"/>
    <mergeCell ref="F8:G8"/>
    <mergeCell ref="F6:G6"/>
    <mergeCell ref="F48:G48"/>
    <mergeCell ref="F24:G24"/>
    <mergeCell ref="F25:G25"/>
    <mergeCell ref="F30:G30"/>
    <mergeCell ref="F26:G26"/>
    <mergeCell ref="F27:G27"/>
    <mergeCell ref="F39:G39"/>
    <mergeCell ref="B54:T56"/>
    <mergeCell ref="F23:G23"/>
    <mergeCell ref="D41:G41"/>
    <mergeCell ref="F42:G42"/>
    <mergeCell ref="F43:G43"/>
    <mergeCell ref="F46:G46"/>
    <mergeCell ref="T50:T52"/>
    <mergeCell ref="B44:B46"/>
    <mergeCell ref="C44:C45"/>
    <mergeCell ref="B41:B43"/>
    <mergeCell ref="C41:C42"/>
    <mergeCell ref="F50:G50"/>
    <mergeCell ref="F51:G51"/>
    <mergeCell ref="F49:G49"/>
    <mergeCell ref="F52:G52"/>
    <mergeCell ref="F45:G45"/>
    <mergeCell ref="N1:T1"/>
    <mergeCell ref="C5:C6"/>
    <mergeCell ref="B5:B6"/>
    <mergeCell ref="F47:G47"/>
    <mergeCell ref="B19:B21"/>
    <mergeCell ref="C19:C20"/>
    <mergeCell ref="F21:G21"/>
    <mergeCell ref="D19:G19"/>
    <mergeCell ref="F22:G22"/>
    <mergeCell ref="F20:G20"/>
    <mergeCell ref="Q3:T3"/>
    <mergeCell ref="D9:G9"/>
    <mergeCell ref="D12:G12"/>
    <mergeCell ref="D15:G15"/>
    <mergeCell ref="F10:G10"/>
    <mergeCell ref="D5:G5"/>
  </mergeCells>
  <pageMargins left="0.23622047244094491" right="0.23622047244094491" top="0.82677165354330717" bottom="0.39370078740157483" header="0.15748031496062992" footer="0.15748031496062992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Q172"/>
  <sheetViews>
    <sheetView tabSelected="1" topLeftCell="C1" zoomScale="110" zoomScaleNormal="110" zoomScaleSheetLayoutView="110" workbookViewId="0">
      <selection activeCell="P2" sqref="P2"/>
    </sheetView>
  </sheetViews>
  <sheetFormatPr defaultColWidth="9.140625" defaultRowHeight="12.75" x14ac:dyDescent="0.25"/>
  <cols>
    <col min="1" max="1" width="7.5703125" style="45" customWidth="1"/>
    <col min="2" max="2" width="39.42578125" style="46" customWidth="1"/>
    <col min="3" max="3" width="20.5703125" style="47" customWidth="1"/>
    <col min="4" max="4" width="9.42578125" style="48" customWidth="1"/>
    <col min="5" max="9" width="8.5703125" style="49" customWidth="1"/>
    <col min="10" max="10" width="9" style="49" customWidth="1"/>
    <col min="11" max="11" width="11.140625" style="49" customWidth="1"/>
    <col min="12" max="12" width="10.7109375" style="72" customWidth="1"/>
    <col min="13" max="13" width="8.5703125" style="80" customWidth="1"/>
    <col min="14" max="15" width="8.5703125" style="54" customWidth="1"/>
    <col min="16" max="16" width="14.28515625" style="47" customWidth="1"/>
    <col min="17" max="17" width="14.7109375" style="47" customWidth="1"/>
    <col min="18" max="18" width="16.85546875" style="47" customWidth="1"/>
    <col min="19" max="16384" width="9.140625" style="47"/>
  </cols>
  <sheetData>
    <row r="1" spans="1:16" ht="42.75" customHeight="1" x14ac:dyDescent="0.25">
      <c r="M1" s="126" t="s">
        <v>105</v>
      </c>
      <c r="N1" s="126"/>
      <c r="O1" s="126"/>
      <c r="P1" s="126"/>
    </row>
    <row r="2" spans="1:16" ht="0.75" customHeight="1" x14ac:dyDescent="0.25">
      <c r="M2" s="79"/>
      <c r="N2" s="50"/>
      <c r="O2" s="50"/>
      <c r="P2" s="45"/>
    </row>
    <row r="3" spans="1:16" x14ac:dyDescent="0.25">
      <c r="A3" s="138" t="s">
        <v>73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</row>
    <row r="4" spans="1:16" hidden="1" x14ac:dyDescent="0.25">
      <c r="C4" s="51"/>
      <c r="D4" s="52"/>
      <c r="E4" s="52"/>
      <c r="F4" s="52"/>
      <c r="G4" s="52"/>
      <c r="H4" s="52"/>
      <c r="I4" s="52"/>
      <c r="J4" s="52"/>
      <c r="K4" s="53"/>
      <c r="L4" s="73"/>
    </row>
    <row r="5" spans="1:16" s="12" customFormat="1" x14ac:dyDescent="0.25">
      <c r="A5" s="134" t="s">
        <v>56</v>
      </c>
      <c r="B5" s="136" t="s">
        <v>9</v>
      </c>
      <c r="C5" s="134" t="s">
        <v>57</v>
      </c>
      <c r="D5" s="127" t="s">
        <v>58</v>
      </c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9"/>
      <c r="P5" s="134" t="s">
        <v>59</v>
      </c>
    </row>
    <row r="6" spans="1:16" s="12" customFormat="1" x14ac:dyDescent="0.25">
      <c r="A6" s="135"/>
      <c r="B6" s="137"/>
      <c r="C6" s="135"/>
      <c r="D6" s="11" t="s">
        <v>86</v>
      </c>
      <c r="E6" s="11">
        <v>2015</v>
      </c>
      <c r="F6" s="11">
        <v>2016</v>
      </c>
      <c r="G6" s="11">
        <v>2017</v>
      </c>
      <c r="H6" s="11">
        <v>2018</v>
      </c>
      <c r="I6" s="11">
        <v>2019</v>
      </c>
      <c r="J6" s="11">
        <v>2020</v>
      </c>
      <c r="K6" s="11">
        <v>2021</v>
      </c>
      <c r="L6" s="74">
        <v>2022</v>
      </c>
      <c r="M6" s="81">
        <v>2023</v>
      </c>
      <c r="N6" s="24">
        <v>2024</v>
      </c>
      <c r="O6" s="24">
        <v>2025</v>
      </c>
      <c r="P6" s="135"/>
    </row>
    <row r="7" spans="1:16" s="12" customFormat="1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  <c r="L7" s="74">
        <v>12</v>
      </c>
      <c r="M7" s="81">
        <v>13</v>
      </c>
      <c r="N7" s="24">
        <v>14</v>
      </c>
      <c r="O7" s="24">
        <v>15</v>
      </c>
      <c r="P7" s="11">
        <v>16</v>
      </c>
    </row>
    <row r="8" spans="1:16" x14ac:dyDescent="0.25">
      <c r="A8" s="115"/>
      <c r="B8" s="116" t="s">
        <v>50</v>
      </c>
      <c r="C8" s="25" t="s">
        <v>16</v>
      </c>
      <c r="D8" s="55">
        <f>SUM(E8:O8)</f>
        <v>57487.65653</v>
      </c>
      <c r="E8" s="55">
        <f>E9+E10+E11+E12</f>
        <v>6036.8099999999995</v>
      </c>
      <c r="F8" s="55">
        <f t="shared" ref="F8:I8" si="0">F9+F10+F11+F12</f>
        <v>7927.68</v>
      </c>
      <c r="G8" s="55">
        <f t="shared" si="0"/>
        <v>943.31</v>
      </c>
      <c r="H8" s="55">
        <f t="shared" si="0"/>
        <v>2770.2000000000003</v>
      </c>
      <c r="I8" s="55">
        <f t="shared" si="0"/>
        <v>5302.94</v>
      </c>
      <c r="J8" s="55">
        <f>J9+J10+J11+J12</f>
        <v>18802.34591</v>
      </c>
      <c r="K8" s="55">
        <f>K9+K10+K11+K12</f>
        <v>8732.6524100000006</v>
      </c>
      <c r="L8" s="75">
        <f t="shared" ref="L8:O8" si="1">L9+L10+L11+L12</f>
        <v>4608.2758800000001</v>
      </c>
      <c r="M8" s="78">
        <f t="shared" si="1"/>
        <v>1646.4210499999999</v>
      </c>
      <c r="N8" s="56">
        <f t="shared" si="1"/>
        <v>358.51063999999997</v>
      </c>
      <c r="O8" s="56">
        <f t="shared" si="1"/>
        <v>358.51063999999997</v>
      </c>
      <c r="P8" s="112" t="s">
        <v>122</v>
      </c>
    </row>
    <row r="9" spans="1:16" x14ac:dyDescent="0.25">
      <c r="A9" s="115"/>
      <c r="B9" s="116"/>
      <c r="C9" s="44" t="s">
        <v>60</v>
      </c>
      <c r="D9" s="55">
        <f>SUM(E9:O9)</f>
        <v>12605.23</v>
      </c>
      <c r="E9" s="57">
        <f>E14+E154</f>
        <v>3320.62</v>
      </c>
      <c r="F9" s="57">
        <f t="shared" ref="F9:O9" si="2">F14+F154</f>
        <v>6415.04</v>
      </c>
      <c r="G9" s="57">
        <f t="shared" si="2"/>
        <v>626.25</v>
      </c>
      <c r="H9" s="57">
        <f t="shared" si="2"/>
        <v>2243.3200000000002</v>
      </c>
      <c r="I9" s="57">
        <f t="shared" si="2"/>
        <v>0</v>
      </c>
      <c r="J9" s="57">
        <f t="shared" si="2"/>
        <v>0</v>
      </c>
      <c r="K9" s="57">
        <f t="shared" si="2"/>
        <v>0</v>
      </c>
      <c r="L9" s="76">
        <f t="shared" si="2"/>
        <v>0</v>
      </c>
      <c r="M9" s="77">
        <f t="shared" si="2"/>
        <v>0</v>
      </c>
      <c r="N9" s="58">
        <f t="shared" si="2"/>
        <v>0</v>
      </c>
      <c r="O9" s="58">
        <f t="shared" si="2"/>
        <v>0</v>
      </c>
      <c r="P9" s="113"/>
    </row>
    <row r="10" spans="1:16" x14ac:dyDescent="0.25">
      <c r="A10" s="115"/>
      <c r="B10" s="116"/>
      <c r="C10" s="44" t="s">
        <v>61</v>
      </c>
      <c r="D10" s="55">
        <f>SUM(E10:O10)</f>
        <v>38375.826489999992</v>
      </c>
      <c r="E10" s="57">
        <f>E15+E155</f>
        <v>174.64</v>
      </c>
      <c r="F10" s="57">
        <f t="shared" ref="F10:O10" si="3">F15+F155</f>
        <v>337.64</v>
      </c>
      <c r="G10" s="57">
        <f t="shared" si="3"/>
        <v>187.06</v>
      </c>
      <c r="H10" s="57">
        <f t="shared" si="3"/>
        <v>395.88</v>
      </c>
      <c r="I10" s="57">
        <f t="shared" si="3"/>
        <v>4920</v>
      </c>
      <c r="J10" s="57">
        <f t="shared" si="3"/>
        <v>17826.624619999999</v>
      </c>
      <c r="K10" s="57">
        <f t="shared" si="3"/>
        <v>8296.0197900000003</v>
      </c>
      <c r="L10" s="76">
        <f t="shared" si="3"/>
        <v>4282.8620799999999</v>
      </c>
      <c r="M10" s="77">
        <f t="shared" si="3"/>
        <v>1469.1</v>
      </c>
      <c r="N10" s="58">
        <f t="shared" si="3"/>
        <v>243</v>
      </c>
      <c r="O10" s="58">
        <f t="shared" si="3"/>
        <v>243</v>
      </c>
      <c r="P10" s="113"/>
    </row>
    <row r="11" spans="1:16" x14ac:dyDescent="0.25">
      <c r="A11" s="115"/>
      <c r="B11" s="116"/>
      <c r="C11" s="44" t="s">
        <v>62</v>
      </c>
      <c r="D11" s="55">
        <f>SUM(E11:O11)</f>
        <v>6506.6000400000012</v>
      </c>
      <c r="E11" s="57">
        <f>E16+E156</f>
        <v>2541.5500000000002</v>
      </c>
      <c r="F11" s="57">
        <f t="shared" ref="F11:O11" si="4">F16+F156</f>
        <v>1175</v>
      </c>
      <c r="G11" s="57">
        <f t="shared" si="4"/>
        <v>130</v>
      </c>
      <c r="H11" s="57">
        <f t="shared" si="4"/>
        <v>131</v>
      </c>
      <c r="I11" s="57">
        <f t="shared" si="4"/>
        <v>382.94</v>
      </c>
      <c r="J11" s="57">
        <f t="shared" si="4"/>
        <v>975.72128999999995</v>
      </c>
      <c r="K11" s="57">
        <f t="shared" si="4"/>
        <v>436.63262000000003</v>
      </c>
      <c r="L11" s="76">
        <f t="shared" si="4"/>
        <v>325.41379999999998</v>
      </c>
      <c r="M11" s="77">
        <f t="shared" si="4"/>
        <v>177.32105000000001</v>
      </c>
      <c r="N11" s="58">
        <f t="shared" si="4"/>
        <v>115.51064</v>
      </c>
      <c r="O11" s="58">
        <f t="shared" si="4"/>
        <v>115.51064</v>
      </c>
      <c r="P11" s="113"/>
    </row>
    <row r="12" spans="1:16" x14ac:dyDescent="0.25">
      <c r="A12" s="115"/>
      <c r="B12" s="116"/>
      <c r="C12" s="44" t="s">
        <v>63</v>
      </c>
      <c r="D12" s="55">
        <f>SUM(E12:O12)</f>
        <v>0</v>
      </c>
      <c r="E12" s="57">
        <f t="shared" ref="E12:O12" si="5">E17+E157</f>
        <v>0</v>
      </c>
      <c r="F12" s="57">
        <f t="shared" si="5"/>
        <v>0</v>
      </c>
      <c r="G12" s="57">
        <f t="shared" si="5"/>
        <v>0</v>
      </c>
      <c r="H12" s="57">
        <f t="shared" si="5"/>
        <v>0</v>
      </c>
      <c r="I12" s="57">
        <f t="shared" si="5"/>
        <v>0</v>
      </c>
      <c r="J12" s="57">
        <f t="shared" si="5"/>
        <v>0</v>
      </c>
      <c r="K12" s="57">
        <f t="shared" si="5"/>
        <v>0</v>
      </c>
      <c r="L12" s="76">
        <f t="shared" si="5"/>
        <v>0</v>
      </c>
      <c r="M12" s="77">
        <f t="shared" si="5"/>
        <v>0</v>
      </c>
      <c r="N12" s="58">
        <f t="shared" si="5"/>
        <v>0</v>
      </c>
      <c r="O12" s="58">
        <f t="shared" si="5"/>
        <v>0</v>
      </c>
      <c r="P12" s="113"/>
    </row>
    <row r="13" spans="1:16" x14ac:dyDescent="0.25">
      <c r="A13" s="130" t="s">
        <v>93</v>
      </c>
      <c r="B13" s="116" t="s">
        <v>18</v>
      </c>
      <c r="C13" s="25" t="s">
        <v>16</v>
      </c>
      <c r="D13" s="55">
        <f t="shared" ref="D13:D72" si="6">SUM(E13:O13)</f>
        <v>57487.65653</v>
      </c>
      <c r="E13" s="55">
        <f>E14+E15+E16+E17</f>
        <v>6036.8099999999995</v>
      </c>
      <c r="F13" s="55">
        <f t="shared" ref="F13:J13" si="7">F14+F15+F16+F17</f>
        <v>7927.68</v>
      </c>
      <c r="G13" s="55">
        <f t="shared" si="7"/>
        <v>943.31</v>
      </c>
      <c r="H13" s="55">
        <f t="shared" si="7"/>
        <v>2770.2000000000003</v>
      </c>
      <c r="I13" s="55">
        <f t="shared" si="7"/>
        <v>5302.94</v>
      </c>
      <c r="J13" s="55">
        <f t="shared" si="7"/>
        <v>18802.34591</v>
      </c>
      <c r="K13" s="55">
        <f>K14+K15+K16+K17</f>
        <v>8732.6524100000006</v>
      </c>
      <c r="L13" s="75">
        <f t="shared" ref="L13:O13" si="8">L14+L15+L16+L17</f>
        <v>4608.2758800000001</v>
      </c>
      <c r="M13" s="78">
        <f t="shared" si="8"/>
        <v>1646.4210499999999</v>
      </c>
      <c r="N13" s="56">
        <f t="shared" si="8"/>
        <v>358.51063999999997</v>
      </c>
      <c r="O13" s="56">
        <f t="shared" si="8"/>
        <v>358.51063999999997</v>
      </c>
      <c r="P13" s="113"/>
    </row>
    <row r="14" spans="1:16" x14ac:dyDescent="0.25">
      <c r="A14" s="130"/>
      <c r="B14" s="116"/>
      <c r="C14" s="44" t="s">
        <v>60</v>
      </c>
      <c r="D14" s="55">
        <f t="shared" si="6"/>
        <v>12605.23</v>
      </c>
      <c r="E14" s="57">
        <f>E19+E134+E144</f>
        <v>3320.62</v>
      </c>
      <c r="F14" s="57">
        <f t="shared" ref="F14:O14" si="9">F19+F134+F144</f>
        <v>6415.04</v>
      </c>
      <c r="G14" s="57">
        <f t="shared" si="9"/>
        <v>626.25</v>
      </c>
      <c r="H14" s="57">
        <f t="shared" si="9"/>
        <v>2243.3200000000002</v>
      </c>
      <c r="I14" s="57">
        <f t="shared" si="9"/>
        <v>0</v>
      </c>
      <c r="J14" s="57">
        <f t="shared" ref="J14:K16" si="10">J19+J134+J144</f>
        <v>0</v>
      </c>
      <c r="K14" s="57">
        <f t="shared" si="10"/>
        <v>0</v>
      </c>
      <c r="L14" s="76">
        <f t="shared" si="9"/>
        <v>0</v>
      </c>
      <c r="M14" s="77">
        <f t="shared" si="9"/>
        <v>0</v>
      </c>
      <c r="N14" s="58">
        <f t="shared" si="9"/>
        <v>0</v>
      </c>
      <c r="O14" s="58">
        <f t="shared" si="9"/>
        <v>0</v>
      </c>
      <c r="P14" s="113"/>
    </row>
    <row r="15" spans="1:16" x14ac:dyDescent="0.25">
      <c r="A15" s="130"/>
      <c r="B15" s="116"/>
      <c r="C15" s="44" t="s">
        <v>61</v>
      </c>
      <c r="D15" s="55">
        <f t="shared" si="6"/>
        <v>38375.826489999992</v>
      </c>
      <c r="E15" s="57">
        <f>E20+E135+E145</f>
        <v>174.64</v>
      </c>
      <c r="F15" s="57">
        <f t="shared" ref="F15:I16" si="11">F20+F135+F145</f>
        <v>337.64</v>
      </c>
      <c r="G15" s="57">
        <f t="shared" si="11"/>
        <v>187.06</v>
      </c>
      <c r="H15" s="57">
        <f t="shared" si="11"/>
        <v>395.88</v>
      </c>
      <c r="I15" s="57">
        <f t="shared" si="11"/>
        <v>4920</v>
      </c>
      <c r="J15" s="57">
        <f t="shared" si="10"/>
        <v>17826.624619999999</v>
      </c>
      <c r="K15" s="57">
        <f t="shared" si="10"/>
        <v>8296.0197900000003</v>
      </c>
      <c r="L15" s="76">
        <f t="shared" ref="L15:O17" si="12">L20+L135+L145</f>
        <v>4282.8620799999999</v>
      </c>
      <c r="M15" s="77">
        <f t="shared" si="12"/>
        <v>1469.1</v>
      </c>
      <c r="N15" s="58">
        <f t="shared" si="12"/>
        <v>243</v>
      </c>
      <c r="O15" s="58">
        <f t="shared" si="12"/>
        <v>243</v>
      </c>
      <c r="P15" s="113"/>
    </row>
    <row r="16" spans="1:16" x14ac:dyDescent="0.25">
      <c r="A16" s="130"/>
      <c r="B16" s="116"/>
      <c r="C16" s="44" t="s">
        <v>62</v>
      </c>
      <c r="D16" s="55">
        <f t="shared" si="6"/>
        <v>6506.6000400000012</v>
      </c>
      <c r="E16" s="57">
        <f>E21+E136+E146</f>
        <v>2541.5500000000002</v>
      </c>
      <c r="F16" s="57">
        <f t="shared" si="11"/>
        <v>1175</v>
      </c>
      <c r="G16" s="57">
        <f t="shared" si="11"/>
        <v>130</v>
      </c>
      <c r="H16" s="57">
        <f t="shared" si="11"/>
        <v>131</v>
      </c>
      <c r="I16" s="57">
        <f t="shared" si="11"/>
        <v>382.94</v>
      </c>
      <c r="J16" s="57">
        <f t="shared" si="10"/>
        <v>975.72128999999995</v>
      </c>
      <c r="K16" s="57">
        <f t="shared" si="10"/>
        <v>436.63262000000003</v>
      </c>
      <c r="L16" s="76">
        <f t="shared" si="12"/>
        <v>325.41379999999998</v>
      </c>
      <c r="M16" s="77">
        <f t="shared" si="12"/>
        <v>177.32105000000001</v>
      </c>
      <c r="N16" s="58">
        <f t="shared" si="12"/>
        <v>115.51064</v>
      </c>
      <c r="O16" s="58">
        <f t="shared" si="12"/>
        <v>115.51064</v>
      </c>
      <c r="P16" s="113"/>
    </row>
    <row r="17" spans="1:17" x14ac:dyDescent="0.25">
      <c r="A17" s="130"/>
      <c r="B17" s="116"/>
      <c r="C17" s="44" t="s">
        <v>63</v>
      </c>
      <c r="D17" s="55">
        <f t="shared" si="6"/>
        <v>0</v>
      </c>
      <c r="E17" s="57">
        <f>E22+E137+E147</f>
        <v>0</v>
      </c>
      <c r="F17" s="57">
        <f t="shared" ref="F17:J17" si="13">F22+F137+F147</f>
        <v>0</v>
      </c>
      <c r="G17" s="57">
        <f t="shared" si="13"/>
        <v>0</v>
      </c>
      <c r="H17" s="57">
        <f t="shared" si="13"/>
        <v>0</v>
      </c>
      <c r="I17" s="57">
        <f t="shared" si="13"/>
        <v>0</v>
      </c>
      <c r="J17" s="57">
        <f t="shared" si="13"/>
        <v>0</v>
      </c>
      <c r="K17" s="57">
        <f>K22+K137+K147</f>
        <v>0</v>
      </c>
      <c r="L17" s="76">
        <f t="shared" si="12"/>
        <v>0</v>
      </c>
      <c r="M17" s="77">
        <f t="shared" si="12"/>
        <v>0</v>
      </c>
      <c r="N17" s="58">
        <f t="shared" si="12"/>
        <v>0</v>
      </c>
      <c r="O17" s="58">
        <f t="shared" si="12"/>
        <v>0</v>
      </c>
      <c r="P17" s="113"/>
    </row>
    <row r="18" spans="1:17" x14ac:dyDescent="0.25">
      <c r="A18" s="131" t="s">
        <v>66</v>
      </c>
      <c r="B18" s="116" t="s">
        <v>24</v>
      </c>
      <c r="C18" s="25" t="s">
        <v>16</v>
      </c>
      <c r="D18" s="55">
        <f>SUM(E18:O18)</f>
        <v>50037.790549999998</v>
      </c>
      <c r="E18" s="55">
        <f>E19+E20+E21+E22</f>
        <v>5906.8099999999995</v>
      </c>
      <c r="F18" s="55">
        <f t="shared" ref="F18" si="14">F19+F20+F21+F22</f>
        <v>7852.68</v>
      </c>
      <c r="G18" s="55">
        <f t="shared" ref="G18" si="15">G19+G20+G21+G22</f>
        <v>893.31</v>
      </c>
      <c r="H18" s="55">
        <f t="shared" ref="H18" si="16">H19+H20+H21+H22</f>
        <v>2765.2000000000003</v>
      </c>
      <c r="I18" s="55">
        <f t="shared" ref="I18" si="17">I19+I20+I21+I22</f>
        <v>5178.9399999999996</v>
      </c>
      <c r="J18" s="55">
        <f>J19+J20+J21+J22</f>
        <v>12136.47993</v>
      </c>
      <c r="K18" s="55">
        <f>K19+K20+K21+K22</f>
        <v>8732.6524100000006</v>
      </c>
      <c r="L18" s="75">
        <f t="shared" ref="L18:O18" si="18">L19+L20+L21+L22</f>
        <v>4508.2758800000001</v>
      </c>
      <c r="M18" s="78">
        <f>M19+M20+M21+M22</f>
        <v>1546.4210499999999</v>
      </c>
      <c r="N18" s="56">
        <f t="shared" si="18"/>
        <v>258.51064000000002</v>
      </c>
      <c r="O18" s="56">
        <f t="shared" si="18"/>
        <v>258.51064000000002</v>
      </c>
      <c r="P18" s="113"/>
    </row>
    <row r="19" spans="1:17" x14ac:dyDescent="0.25">
      <c r="A19" s="132"/>
      <c r="B19" s="116"/>
      <c r="C19" s="44" t="s">
        <v>60</v>
      </c>
      <c r="D19" s="55">
        <f>SUM(E19:O19)</f>
        <v>12605.23</v>
      </c>
      <c r="E19" s="57">
        <f>E24+E29+E34+E39+E49+E124+E129</f>
        <v>3320.62</v>
      </c>
      <c r="F19" s="57">
        <f t="shared" ref="F19:O19" si="19">F24+F29+F34+F39+F49+F124+F129</f>
        <v>6415.04</v>
      </c>
      <c r="G19" s="57">
        <f t="shared" si="19"/>
        <v>626.25</v>
      </c>
      <c r="H19" s="57">
        <f t="shared" si="19"/>
        <v>2243.3200000000002</v>
      </c>
      <c r="I19" s="57">
        <f t="shared" si="19"/>
        <v>0</v>
      </c>
      <c r="J19" s="57">
        <f t="shared" si="19"/>
        <v>0</v>
      </c>
      <c r="K19" s="57">
        <f t="shared" si="19"/>
        <v>0</v>
      </c>
      <c r="L19" s="76">
        <f t="shared" si="19"/>
        <v>0</v>
      </c>
      <c r="M19" s="76">
        <f t="shared" si="19"/>
        <v>0</v>
      </c>
      <c r="N19" s="57">
        <f t="shared" si="19"/>
        <v>0</v>
      </c>
      <c r="O19" s="57">
        <f t="shared" si="19"/>
        <v>0</v>
      </c>
      <c r="P19" s="113"/>
    </row>
    <row r="20" spans="1:17" x14ac:dyDescent="0.25">
      <c r="A20" s="132"/>
      <c r="B20" s="116"/>
      <c r="C20" s="44" t="s">
        <v>61</v>
      </c>
      <c r="D20" s="55">
        <f>SUM(E20:O20)</f>
        <v>32078.857799999998</v>
      </c>
      <c r="E20" s="57">
        <f>E25+E30+E35+E40+E50+E125+E130</f>
        <v>174.64</v>
      </c>
      <c r="F20" s="57">
        <f t="shared" ref="F20:O20" si="20">F25+F30+F35+F40+F50+F125+F130</f>
        <v>337.64</v>
      </c>
      <c r="G20" s="57">
        <f t="shared" si="20"/>
        <v>187.06</v>
      </c>
      <c r="H20" s="57">
        <f t="shared" si="20"/>
        <v>395.88</v>
      </c>
      <c r="I20" s="57">
        <f t="shared" si="20"/>
        <v>4920</v>
      </c>
      <c r="J20" s="57">
        <f t="shared" si="20"/>
        <v>11529.655929999999</v>
      </c>
      <c r="K20" s="57">
        <f t="shared" si="20"/>
        <v>8296.0197900000003</v>
      </c>
      <c r="L20" s="76">
        <f t="shared" si="20"/>
        <v>4282.8620799999999</v>
      </c>
      <c r="M20" s="76">
        <f t="shared" si="20"/>
        <v>1469.1</v>
      </c>
      <c r="N20" s="57">
        <f t="shared" si="20"/>
        <v>243</v>
      </c>
      <c r="O20" s="57">
        <f t="shared" si="20"/>
        <v>243</v>
      </c>
      <c r="P20" s="113"/>
      <c r="Q20" s="59"/>
    </row>
    <row r="21" spans="1:17" x14ac:dyDescent="0.25">
      <c r="A21" s="132"/>
      <c r="B21" s="116"/>
      <c r="C21" s="44" t="s">
        <v>62</v>
      </c>
      <c r="D21" s="55">
        <f t="shared" si="6"/>
        <v>5353.7027500000013</v>
      </c>
      <c r="E21" s="57">
        <f>E26+E31+E36+E41+E51+E126+E131</f>
        <v>2411.5500000000002</v>
      </c>
      <c r="F21" s="57">
        <f t="shared" ref="F21:O21" si="21">F26+F31+F36+F41+F51+F126+F131</f>
        <v>1100</v>
      </c>
      <c r="G21" s="57">
        <f t="shared" si="21"/>
        <v>80</v>
      </c>
      <c r="H21" s="57">
        <f t="shared" si="21"/>
        <v>126</v>
      </c>
      <c r="I21" s="57">
        <f t="shared" si="21"/>
        <v>258.94</v>
      </c>
      <c r="J21" s="57">
        <f t="shared" si="21"/>
        <v>606.82399999999996</v>
      </c>
      <c r="K21" s="57">
        <f t="shared" si="21"/>
        <v>436.63262000000003</v>
      </c>
      <c r="L21" s="76">
        <f t="shared" si="21"/>
        <v>225.41379999999998</v>
      </c>
      <c r="M21" s="76">
        <f t="shared" si="21"/>
        <v>77.32105</v>
      </c>
      <c r="N21" s="57">
        <f t="shared" si="21"/>
        <v>15.51064</v>
      </c>
      <c r="O21" s="57">
        <f t="shared" si="21"/>
        <v>15.51064</v>
      </c>
      <c r="P21" s="113"/>
      <c r="Q21" s="59"/>
    </row>
    <row r="22" spans="1:17" x14ac:dyDescent="0.25">
      <c r="A22" s="133"/>
      <c r="B22" s="116"/>
      <c r="C22" s="44" t="s">
        <v>63</v>
      </c>
      <c r="D22" s="55">
        <f t="shared" si="6"/>
        <v>0</v>
      </c>
      <c r="E22" s="57">
        <f>E27+E32+E37+E42+F52</f>
        <v>0</v>
      </c>
      <c r="F22" s="57">
        <v>0</v>
      </c>
      <c r="G22" s="57">
        <v>0</v>
      </c>
      <c r="H22" s="57">
        <v>0</v>
      </c>
      <c r="I22" s="57">
        <v>0</v>
      </c>
      <c r="J22" s="57">
        <v>0</v>
      </c>
      <c r="K22" s="57">
        <f t="shared" ref="K22:M22" si="22">K27+K32+K37+K42+K52</f>
        <v>0</v>
      </c>
      <c r="L22" s="76">
        <f t="shared" si="22"/>
        <v>0</v>
      </c>
      <c r="M22" s="77">
        <f t="shared" si="22"/>
        <v>0</v>
      </c>
      <c r="N22" s="58">
        <v>0</v>
      </c>
      <c r="O22" s="58">
        <v>0</v>
      </c>
      <c r="P22" s="113"/>
    </row>
    <row r="23" spans="1:17" x14ac:dyDescent="0.25">
      <c r="A23" s="110" t="s">
        <v>67</v>
      </c>
      <c r="B23" s="111" t="s">
        <v>1</v>
      </c>
      <c r="C23" s="25" t="s">
        <v>16</v>
      </c>
      <c r="D23" s="55">
        <f t="shared" si="6"/>
        <v>9830.66</v>
      </c>
      <c r="E23" s="55">
        <f>E24+E25+E26+E27</f>
        <v>4170.38</v>
      </c>
      <c r="F23" s="55">
        <f t="shared" ref="F23" si="23">F24+F25+F26+F27</f>
        <v>5660.2800000000007</v>
      </c>
      <c r="G23" s="55">
        <f t="shared" ref="G23" si="24">G24+G25+G26+G27</f>
        <v>0</v>
      </c>
      <c r="H23" s="55">
        <f t="shared" ref="H23" si="25">H24+H25+H26+H27</f>
        <v>0</v>
      </c>
      <c r="I23" s="55">
        <f t="shared" ref="I23" si="26">I24+I25+I26+I27</f>
        <v>0</v>
      </c>
      <c r="J23" s="55">
        <f t="shared" ref="J23" si="27">J24+J25+J26+J27</f>
        <v>0</v>
      </c>
      <c r="K23" s="55">
        <f t="shared" ref="K23" si="28">K24+K25+K26+K27</f>
        <v>0</v>
      </c>
      <c r="L23" s="75">
        <f t="shared" ref="L23" si="29">L24+L25+L26+L27</f>
        <v>0</v>
      </c>
      <c r="M23" s="78">
        <f t="shared" ref="M23" si="30">M24+M25+M26+M27</f>
        <v>0</v>
      </c>
      <c r="N23" s="56">
        <f t="shared" ref="N23" si="31">N24+N25+N26+N27</f>
        <v>0</v>
      </c>
      <c r="O23" s="56">
        <f t="shared" ref="O23" si="32">O24+O25+O26+O27</f>
        <v>0</v>
      </c>
      <c r="P23" s="113"/>
    </row>
    <row r="24" spans="1:17" x14ac:dyDescent="0.25">
      <c r="A24" s="110"/>
      <c r="B24" s="111"/>
      <c r="C24" s="44" t="s">
        <v>60</v>
      </c>
      <c r="D24" s="55">
        <f t="shared" si="6"/>
        <v>6937</v>
      </c>
      <c r="E24" s="57">
        <v>2270.38</v>
      </c>
      <c r="F24" s="57">
        <v>4666.62</v>
      </c>
      <c r="G24" s="57">
        <v>0</v>
      </c>
      <c r="H24" s="57">
        <v>0</v>
      </c>
      <c r="I24" s="57">
        <v>0</v>
      </c>
      <c r="J24" s="57">
        <v>0</v>
      </c>
      <c r="K24" s="57">
        <v>0</v>
      </c>
      <c r="L24" s="76">
        <v>0</v>
      </c>
      <c r="M24" s="77">
        <v>0</v>
      </c>
      <c r="N24" s="58">
        <v>0</v>
      </c>
      <c r="O24" s="58">
        <v>0</v>
      </c>
      <c r="P24" s="113"/>
    </row>
    <row r="25" spans="1:17" x14ac:dyDescent="0.25">
      <c r="A25" s="110"/>
      <c r="B25" s="111"/>
      <c r="C25" s="44" t="s">
        <v>61</v>
      </c>
      <c r="D25" s="55">
        <f t="shared" si="6"/>
        <v>333.43</v>
      </c>
      <c r="E25" s="57">
        <v>100</v>
      </c>
      <c r="F25" s="57">
        <v>233.43</v>
      </c>
      <c r="G25" s="57">
        <v>0</v>
      </c>
      <c r="H25" s="57">
        <v>0</v>
      </c>
      <c r="I25" s="57">
        <v>0</v>
      </c>
      <c r="J25" s="57">
        <v>0</v>
      </c>
      <c r="K25" s="57">
        <v>0</v>
      </c>
      <c r="L25" s="76">
        <v>0</v>
      </c>
      <c r="M25" s="77">
        <v>0</v>
      </c>
      <c r="N25" s="58">
        <v>0</v>
      </c>
      <c r="O25" s="58">
        <v>0</v>
      </c>
      <c r="P25" s="113"/>
    </row>
    <row r="26" spans="1:17" x14ac:dyDescent="0.25">
      <c r="A26" s="110"/>
      <c r="B26" s="111"/>
      <c r="C26" s="44" t="s">
        <v>62</v>
      </c>
      <c r="D26" s="55">
        <f t="shared" si="6"/>
        <v>2560.23</v>
      </c>
      <c r="E26" s="57">
        <v>1800</v>
      </c>
      <c r="F26" s="57">
        <v>760.23</v>
      </c>
      <c r="G26" s="57">
        <v>0</v>
      </c>
      <c r="H26" s="57">
        <v>0</v>
      </c>
      <c r="I26" s="57">
        <v>0</v>
      </c>
      <c r="J26" s="57">
        <v>0</v>
      </c>
      <c r="K26" s="57">
        <v>0</v>
      </c>
      <c r="L26" s="76">
        <v>0</v>
      </c>
      <c r="M26" s="77">
        <v>0</v>
      </c>
      <c r="N26" s="58">
        <v>0</v>
      </c>
      <c r="O26" s="58">
        <v>0</v>
      </c>
      <c r="P26" s="113"/>
    </row>
    <row r="27" spans="1:17" x14ac:dyDescent="0.25">
      <c r="A27" s="110"/>
      <c r="B27" s="111"/>
      <c r="C27" s="44" t="s">
        <v>63</v>
      </c>
      <c r="D27" s="55">
        <f t="shared" si="6"/>
        <v>0</v>
      </c>
      <c r="E27" s="57">
        <v>0</v>
      </c>
      <c r="F27" s="57">
        <v>0</v>
      </c>
      <c r="G27" s="57">
        <v>0</v>
      </c>
      <c r="H27" s="57">
        <v>0</v>
      </c>
      <c r="I27" s="57">
        <v>0</v>
      </c>
      <c r="J27" s="57">
        <v>0</v>
      </c>
      <c r="K27" s="57">
        <v>0</v>
      </c>
      <c r="L27" s="76">
        <v>0</v>
      </c>
      <c r="M27" s="77">
        <v>0</v>
      </c>
      <c r="N27" s="58">
        <v>0</v>
      </c>
      <c r="O27" s="58">
        <v>0</v>
      </c>
      <c r="P27" s="113"/>
    </row>
    <row r="28" spans="1:17" x14ac:dyDescent="0.25">
      <c r="A28" s="110" t="s">
        <v>68</v>
      </c>
      <c r="B28" s="111" t="s">
        <v>64</v>
      </c>
      <c r="C28" s="25" t="s">
        <v>16</v>
      </c>
      <c r="D28" s="55">
        <f t="shared" si="6"/>
        <v>3717.28</v>
      </c>
      <c r="E28" s="55">
        <f>E29+E30+E31+E32</f>
        <v>1524.88</v>
      </c>
      <c r="F28" s="55">
        <f t="shared" ref="F28:O28" si="33">F29+F30+F31+F32</f>
        <v>2192.4</v>
      </c>
      <c r="G28" s="55">
        <f t="shared" si="33"/>
        <v>0</v>
      </c>
      <c r="H28" s="55">
        <f t="shared" si="33"/>
        <v>0</v>
      </c>
      <c r="I28" s="55">
        <f t="shared" si="33"/>
        <v>0</v>
      </c>
      <c r="J28" s="55">
        <f t="shared" si="33"/>
        <v>0</v>
      </c>
      <c r="K28" s="55">
        <f t="shared" si="33"/>
        <v>0</v>
      </c>
      <c r="L28" s="75">
        <f t="shared" si="33"/>
        <v>0</v>
      </c>
      <c r="M28" s="78">
        <f t="shared" si="33"/>
        <v>0</v>
      </c>
      <c r="N28" s="56">
        <f t="shared" si="33"/>
        <v>0</v>
      </c>
      <c r="O28" s="56">
        <f t="shared" si="33"/>
        <v>0</v>
      </c>
      <c r="P28" s="113"/>
    </row>
    <row r="29" spans="1:17" x14ac:dyDescent="0.25">
      <c r="A29" s="110"/>
      <c r="B29" s="111"/>
      <c r="C29" s="44" t="s">
        <v>60</v>
      </c>
      <c r="D29" s="55">
        <f t="shared" si="6"/>
        <v>2798.66</v>
      </c>
      <c r="E29" s="57">
        <v>1050.24</v>
      </c>
      <c r="F29" s="57">
        <v>1748.42</v>
      </c>
      <c r="G29" s="57">
        <v>0</v>
      </c>
      <c r="H29" s="57">
        <v>0</v>
      </c>
      <c r="I29" s="57">
        <v>0</v>
      </c>
      <c r="J29" s="57">
        <v>0</v>
      </c>
      <c r="K29" s="57">
        <v>0</v>
      </c>
      <c r="L29" s="76">
        <v>0</v>
      </c>
      <c r="M29" s="77">
        <v>0</v>
      </c>
      <c r="N29" s="58">
        <v>0</v>
      </c>
      <c r="O29" s="58">
        <v>0</v>
      </c>
      <c r="P29" s="113"/>
    </row>
    <row r="30" spans="1:17" x14ac:dyDescent="0.25">
      <c r="A30" s="110"/>
      <c r="B30" s="111"/>
      <c r="C30" s="44" t="s">
        <v>61</v>
      </c>
      <c r="D30" s="55">
        <f t="shared" si="6"/>
        <v>178.85</v>
      </c>
      <c r="E30" s="57">
        <v>74.64</v>
      </c>
      <c r="F30" s="57">
        <v>104.21</v>
      </c>
      <c r="G30" s="57">
        <v>0</v>
      </c>
      <c r="H30" s="57">
        <v>0</v>
      </c>
      <c r="I30" s="57">
        <v>0</v>
      </c>
      <c r="J30" s="57">
        <v>0</v>
      </c>
      <c r="K30" s="57">
        <v>0</v>
      </c>
      <c r="L30" s="76">
        <v>0</v>
      </c>
      <c r="M30" s="77">
        <v>0</v>
      </c>
      <c r="N30" s="58">
        <v>0</v>
      </c>
      <c r="O30" s="58">
        <v>0</v>
      </c>
      <c r="P30" s="113"/>
    </row>
    <row r="31" spans="1:17" x14ac:dyDescent="0.25">
      <c r="A31" s="110"/>
      <c r="B31" s="111"/>
      <c r="C31" s="44" t="s">
        <v>62</v>
      </c>
      <c r="D31" s="55">
        <f t="shared" si="6"/>
        <v>739.77</v>
      </c>
      <c r="E31" s="57">
        <v>400</v>
      </c>
      <c r="F31" s="57">
        <v>339.77</v>
      </c>
      <c r="G31" s="57">
        <v>0</v>
      </c>
      <c r="H31" s="57">
        <v>0</v>
      </c>
      <c r="I31" s="57">
        <v>0</v>
      </c>
      <c r="J31" s="57">
        <v>0</v>
      </c>
      <c r="K31" s="57">
        <v>0</v>
      </c>
      <c r="L31" s="76">
        <v>0</v>
      </c>
      <c r="M31" s="77">
        <v>0</v>
      </c>
      <c r="N31" s="58">
        <v>0</v>
      </c>
      <c r="O31" s="58">
        <v>0</v>
      </c>
      <c r="P31" s="113"/>
    </row>
    <row r="32" spans="1:17" x14ac:dyDescent="0.25">
      <c r="A32" s="110"/>
      <c r="B32" s="111"/>
      <c r="C32" s="44" t="s">
        <v>63</v>
      </c>
      <c r="D32" s="55">
        <f t="shared" si="6"/>
        <v>0</v>
      </c>
      <c r="E32" s="57">
        <v>0</v>
      </c>
      <c r="F32" s="57">
        <v>0</v>
      </c>
      <c r="G32" s="57">
        <v>0</v>
      </c>
      <c r="H32" s="57">
        <v>0</v>
      </c>
      <c r="I32" s="57">
        <v>0</v>
      </c>
      <c r="J32" s="57">
        <v>0</v>
      </c>
      <c r="K32" s="57">
        <v>0</v>
      </c>
      <c r="L32" s="76">
        <v>0</v>
      </c>
      <c r="M32" s="77">
        <v>0</v>
      </c>
      <c r="N32" s="58">
        <v>0</v>
      </c>
      <c r="O32" s="58">
        <v>0</v>
      </c>
      <c r="P32" s="113"/>
    </row>
    <row r="33" spans="1:16" x14ac:dyDescent="0.25">
      <c r="A33" s="110" t="s">
        <v>69</v>
      </c>
      <c r="B33" s="111" t="s">
        <v>65</v>
      </c>
      <c r="C33" s="25" t="s">
        <v>16</v>
      </c>
      <c r="D33" s="55">
        <f t="shared" si="6"/>
        <v>237.55</v>
      </c>
      <c r="E33" s="55">
        <f>E34+E35+E36+E37</f>
        <v>211.55</v>
      </c>
      <c r="F33" s="55">
        <f t="shared" ref="F33:O33" si="34">F34+F35+F36+F37</f>
        <v>0</v>
      </c>
      <c r="G33" s="55">
        <f t="shared" si="34"/>
        <v>0</v>
      </c>
      <c r="H33" s="55">
        <f t="shared" si="34"/>
        <v>26</v>
      </c>
      <c r="I33" s="55">
        <f t="shared" si="34"/>
        <v>0</v>
      </c>
      <c r="J33" s="55">
        <f t="shared" si="34"/>
        <v>0</v>
      </c>
      <c r="K33" s="55">
        <f t="shared" si="34"/>
        <v>0</v>
      </c>
      <c r="L33" s="75">
        <f t="shared" si="34"/>
        <v>0</v>
      </c>
      <c r="M33" s="78">
        <f t="shared" si="34"/>
        <v>0</v>
      </c>
      <c r="N33" s="56">
        <f t="shared" si="34"/>
        <v>0</v>
      </c>
      <c r="O33" s="56">
        <f t="shared" si="34"/>
        <v>0</v>
      </c>
      <c r="P33" s="113"/>
    </row>
    <row r="34" spans="1:16" x14ac:dyDescent="0.25">
      <c r="A34" s="110"/>
      <c r="B34" s="111"/>
      <c r="C34" s="44" t="s">
        <v>60</v>
      </c>
      <c r="D34" s="55">
        <f t="shared" si="6"/>
        <v>0</v>
      </c>
      <c r="E34" s="57">
        <v>0</v>
      </c>
      <c r="F34" s="57">
        <v>0</v>
      </c>
      <c r="G34" s="57">
        <v>0</v>
      </c>
      <c r="H34" s="57">
        <v>0</v>
      </c>
      <c r="I34" s="57">
        <v>0</v>
      </c>
      <c r="J34" s="57">
        <v>0</v>
      </c>
      <c r="K34" s="57">
        <v>0</v>
      </c>
      <c r="L34" s="76">
        <v>0</v>
      </c>
      <c r="M34" s="77">
        <v>0</v>
      </c>
      <c r="N34" s="58">
        <v>0</v>
      </c>
      <c r="O34" s="58">
        <v>0</v>
      </c>
      <c r="P34" s="113"/>
    </row>
    <row r="35" spans="1:16" x14ac:dyDescent="0.25">
      <c r="A35" s="110"/>
      <c r="B35" s="111"/>
      <c r="C35" s="44" t="s">
        <v>61</v>
      </c>
      <c r="D35" s="55">
        <f t="shared" si="6"/>
        <v>0</v>
      </c>
      <c r="E35" s="57">
        <v>0</v>
      </c>
      <c r="F35" s="57">
        <v>0</v>
      </c>
      <c r="G35" s="57">
        <v>0</v>
      </c>
      <c r="H35" s="57">
        <v>0</v>
      </c>
      <c r="I35" s="57">
        <v>0</v>
      </c>
      <c r="J35" s="57">
        <v>0</v>
      </c>
      <c r="K35" s="57">
        <v>0</v>
      </c>
      <c r="L35" s="76">
        <v>0</v>
      </c>
      <c r="M35" s="77">
        <v>0</v>
      </c>
      <c r="N35" s="58">
        <v>0</v>
      </c>
      <c r="O35" s="58">
        <v>0</v>
      </c>
      <c r="P35" s="113"/>
    </row>
    <row r="36" spans="1:16" x14ac:dyDescent="0.25">
      <c r="A36" s="110"/>
      <c r="B36" s="111"/>
      <c r="C36" s="44" t="s">
        <v>62</v>
      </c>
      <c r="D36" s="55">
        <f t="shared" si="6"/>
        <v>237.55</v>
      </c>
      <c r="E36" s="57">
        <v>211.55</v>
      </c>
      <c r="F36" s="57">
        <v>0</v>
      </c>
      <c r="G36" s="57">
        <v>0</v>
      </c>
      <c r="H36" s="57">
        <v>26</v>
      </c>
      <c r="I36" s="57">
        <v>0</v>
      </c>
      <c r="J36" s="57">
        <v>0</v>
      </c>
      <c r="K36" s="57">
        <v>0</v>
      </c>
      <c r="L36" s="76">
        <v>0</v>
      </c>
      <c r="M36" s="77">
        <v>0</v>
      </c>
      <c r="N36" s="58">
        <v>0</v>
      </c>
      <c r="O36" s="58">
        <v>0</v>
      </c>
      <c r="P36" s="113"/>
    </row>
    <row r="37" spans="1:16" x14ac:dyDescent="0.25">
      <c r="A37" s="110"/>
      <c r="B37" s="111"/>
      <c r="C37" s="44" t="s">
        <v>63</v>
      </c>
      <c r="D37" s="55">
        <f t="shared" si="6"/>
        <v>0</v>
      </c>
      <c r="E37" s="57">
        <v>0</v>
      </c>
      <c r="F37" s="57">
        <v>0</v>
      </c>
      <c r="G37" s="57">
        <v>0</v>
      </c>
      <c r="H37" s="57">
        <v>0</v>
      </c>
      <c r="I37" s="57">
        <v>0</v>
      </c>
      <c r="J37" s="57">
        <v>0</v>
      </c>
      <c r="K37" s="57">
        <v>0</v>
      </c>
      <c r="L37" s="76">
        <v>0</v>
      </c>
      <c r="M37" s="77">
        <v>0</v>
      </c>
      <c r="N37" s="58">
        <v>0</v>
      </c>
      <c r="O37" s="58">
        <v>0</v>
      </c>
      <c r="P37" s="113"/>
    </row>
    <row r="38" spans="1:16" x14ac:dyDescent="0.25">
      <c r="A38" s="110" t="s">
        <v>53</v>
      </c>
      <c r="B38" s="141" t="s">
        <v>33</v>
      </c>
      <c r="C38" s="25" t="s">
        <v>16</v>
      </c>
      <c r="D38" s="55">
        <f t="shared" si="6"/>
        <v>3632.51</v>
      </c>
      <c r="E38" s="55">
        <f>E39+E40+E41+E42</f>
        <v>0</v>
      </c>
      <c r="F38" s="55">
        <f t="shared" ref="F38:O38" si="35">F39+F40+F41+F42</f>
        <v>0</v>
      </c>
      <c r="G38" s="55">
        <f t="shared" si="35"/>
        <v>893.31</v>
      </c>
      <c r="H38" s="55">
        <f t="shared" si="35"/>
        <v>2739.2000000000003</v>
      </c>
      <c r="I38" s="55">
        <f t="shared" si="35"/>
        <v>0</v>
      </c>
      <c r="J38" s="55">
        <f t="shared" si="35"/>
        <v>0</v>
      </c>
      <c r="K38" s="55">
        <f t="shared" si="35"/>
        <v>0</v>
      </c>
      <c r="L38" s="75">
        <f t="shared" si="35"/>
        <v>0</v>
      </c>
      <c r="M38" s="78">
        <f t="shared" si="35"/>
        <v>0</v>
      </c>
      <c r="N38" s="56">
        <f t="shared" si="35"/>
        <v>0</v>
      </c>
      <c r="O38" s="56">
        <f t="shared" si="35"/>
        <v>0</v>
      </c>
      <c r="P38" s="113"/>
    </row>
    <row r="39" spans="1:16" x14ac:dyDescent="0.25">
      <c r="A39" s="110"/>
      <c r="B39" s="141"/>
      <c r="C39" s="44" t="s">
        <v>60</v>
      </c>
      <c r="D39" s="55">
        <f t="shared" si="6"/>
        <v>2869.57</v>
      </c>
      <c r="E39" s="57">
        <f>E44</f>
        <v>0</v>
      </c>
      <c r="F39" s="57">
        <f t="shared" ref="F39:O39" si="36">F44</f>
        <v>0</v>
      </c>
      <c r="G39" s="57">
        <f t="shared" si="36"/>
        <v>626.25</v>
      </c>
      <c r="H39" s="57">
        <f t="shared" si="36"/>
        <v>2243.3200000000002</v>
      </c>
      <c r="I39" s="57">
        <f t="shared" si="36"/>
        <v>0</v>
      </c>
      <c r="J39" s="57">
        <f t="shared" si="36"/>
        <v>0</v>
      </c>
      <c r="K39" s="57">
        <f t="shared" si="36"/>
        <v>0</v>
      </c>
      <c r="L39" s="76">
        <f t="shared" si="36"/>
        <v>0</v>
      </c>
      <c r="M39" s="77">
        <f t="shared" si="36"/>
        <v>0</v>
      </c>
      <c r="N39" s="58">
        <f t="shared" si="36"/>
        <v>0</v>
      </c>
      <c r="O39" s="58">
        <f t="shared" si="36"/>
        <v>0</v>
      </c>
      <c r="P39" s="113"/>
    </row>
    <row r="40" spans="1:16" x14ac:dyDescent="0.25">
      <c r="A40" s="110"/>
      <c r="B40" s="141"/>
      <c r="C40" s="44" t="s">
        <v>61</v>
      </c>
      <c r="D40" s="55">
        <f t="shared" si="6"/>
        <v>582.94000000000005</v>
      </c>
      <c r="E40" s="57">
        <f>E45</f>
        <v>0</v>
      </c>
      <c r="F40" s="57">
        <f t="shared" ref="F40:O40" si="37">F45</f>
        <v>0</v>
      </c>
      <c r="G40" s="57">
        <f t="shared" si="37"/>
        <v>187.06</v>
      </c>
      <c r="H40" s="57">
        <f t="shared" si="37"/>
        <v>395.88</v>
      </c>
      <c r="I40" s="57">
        <f t="shared" si="37"/>
        <v>0</v>
      </c>
      <c r="J40" s="57">
        <f t="shared" si="37"/>
        <v>0</v>
      </c>
      <c r="K40" s="57">
        <f t="shared" si="37"/>
        <v>0</v>
      </c>
      <c r="L40" s="76">
        <f t="shared" si="37"/>
        <v>0</v>
      </c>
      <c r="M40" s="77">
        <f t="shared" si="37"/>
        <v>0</v>
      </c>
      <c r="N40" s="58">
        <f t="shared" si="37"/>
        <v>0</v>
      </c>
      <c r="O40" s="58">
        <f t="shared" si="37"/>
        <v>0</v>
      </c>
      <c r="P40" s="113"/>
    </row>
    <row r="41" spans="1:16" x14ac:dyDescent="0.25">
      <c r="A41" s="110"/>
      <c r="B41" s="141"/>
      <c r="C41" s="44" t="s">
        <v>62</v>
      </c>
      <c r="D41" s="55">
        <f t="shared" si="6"/>
        <v>180</v>
      </c>
      <c r="E41" s="57">
        <f>E46</f>
        <v>0</v>
      </c>
      <c r="F41" s="57">
        <f t="shared" ref="F41:O41" si="38">F46</f>
        <v>0</v>
      </c>
      <c r="G41" s="57">
        <f t="shared" si="38"/>
        <v>80</v>
      </c>
      <c r="H41" s="57">
        <f t="shared" si="38"/>
        <v>100</v>
      </c>
      <c r="I41" s="57">
        <f t="shared" si="38"/>
        <v>0</v>
      </c>
      <c r="J41" s="57">
        <f t="shared" si="38"/>
        <v>0</v>
      </c>
      <c r="K41" s="57">
        <f t="shared" si="38"/>
        <v>0</v>
      </c>
      <c r="L41" s="76">
        <f t="shared" si="38"/>
        <v>0</v>
      </c>
      <c r="M41" s="77">
        <f t="shared" si="38"/>
        <v>0</v>
      </c>
      <c r="N41" s="58">
        <f t="shared" si="38"/>
        <v>0</v>
      </c>
      <c r="O41" s="58">
        <f t="shared" si="38"/>
        <v>0</v>
      </c>
      <c r="P41" s="113"/>
    </row>
    <row r="42" spans="1:16" x14ac:dyDescent="0.25">
      <c r="A42" s="110"/>
      <c r="B42" s="141"/>
      <c r="C42" s="44" t="s">
        <v>63</v>
      </c>
      <c r="D42" s="55">
        <f t="shared" si="6"/>
        <v>0</v>
      </c>
      <c r="E42" s="57">
        <f>E47</f>
        <v>0</v>
      </c>
      <c r="F42" s="57">
        <f t="shared" ref="F42:O42" si="39">F47</f>
        <v>0</v>
      </c>
      <c r="G42" s="57">
        <f t="shared" si="39"/>
        <v>0</v>
      </c>
      <c r="H42" s="57">
        <f t="shared" si="39"/>
        <v>0</v>
      </c>
      <c r="I42" s="57">
        <f t="shared" si="39"/>
        <v>0</v>
      </c>
      <c r="J42" s="57">
        <f t="shared" si="39"/>
        <v>0</v>
      </c>
      <c r="K42" s="57">
        <f t="shared" si="39"/>
        <v>0</v>
      </c>
      <c r="L42" s="76">
        <f t="shared" si="39"/>
        <v>0</v>
      </c>
      <c r="M42" s="77">
        <f t="shared" si="39"/>
        <v>0</v>
      </c>
      <c r="N42" s="58">
        <f t="shared" si="39"/>
        <v>0</v>
      </c>
      <c r="O42" s="58">
        <f t="shared" si="39"/>
        <v>0</v>
      </c>
      <c r="P42" s="113"/>
    </row>
    <row r="43" spans="1:16" x14ac:dyDescent="0.25">
      <c r="A43" s="110" t="s">
        <v>35</v>
      </c>
      <c r="B43" s="111" t="s">
        <v>36</v>
      </c>
      <c r="C43" s="25" t="s">
        <v>16</v>
      </c>
      <c r="D43" s="55">
        <f>SUM(E43:O43)</f>
        <v>3632.51</v>
      </c>
      <c r="E43" s="55">
        <f t="shared" ref="E43:O43" si="40">E44+E45+E46+E47</f>
        <v>0</v>
      </c>
      <c r="F43" s="55">
        <f t="shared" si="40"/>
        <v>0</v>
      </c>
      <c r="G43" s="55">
        <f t="shared" si="40"/>
        <v>893.31</v>
      </c>
      <c r="H43" s="55">
        <f t="shared" si="40"/>
        <v>2739.2000000000003</v>
      </c>
      <c r="I43" s="55">
        <f t="shared" si="40"/>
        <v>0</v>
      </c>
      <c r="J43" s="55">
        <f t="shared" si="40"/>
        <v>0</v>
      </c>
      <c r="K43" s="55">
        <f>K44+K45+K46+K47</f>
        <v>0</v>
      </c>
      <c r="L43" s="75">
        <f t="shared" si="40"/>
        <v>0</v>
      </c>
      <c r="M43" s="78">
        <f t="shared" si="40"/>
        <v>0</v>
      </c>
      <c r="N43" s="56">
        <f t="shared" si="40"/>
        <v>0</v>
      </c>
      <c r="O43" s="56">
        <f t="shared" si="40"/>
        <v>0</v>
      </c>
      <c r="P43" s="113"/>
    </row>
    <row r="44" spans="1:16" x14ac:dyDescent="0.25">
      <c r="A44" s="110"/>
      <c r="B44" s="111"/>
      <c r="C44" s="44" t="s">
        <v>60</v>
      </c>
      <c r="D44" s="55">
        <f>SUM(E44:O44)</f>
        <v>2869.57</v>
      </c>
      <c r="E44" s="57">
        <v>0</v>
      </c>
      <c r="F44" s="57">
        <v>0</v>
      </c>
      <c r="G44" s="57">
        <v>626.25</v>
      </c>
      <c r="H44" s="57">
        <v>2243.3200000000002</v>
      </c>
      <c r="I44" s="57">
        <v>0</v>
      </c>
      <c r="J44" s="57">
        <v>0</v>
      </c>
      <c r="K44" s="57">
        <v>0</v>
      </c>
      <c r="L44" s="76">
        <v>0</v>
      </c>
      <c r="M44" s="77">
        <v>0</v>
      </c>
      <c r="N44" s="58">
        <v>0</v>
      </c>
      <c r="O44" s="58">
        <v>0</v>
      </c>
      <c r="P44" s="113"/>
    </row>
    <row r="45" spans="1:16" x14ac:dyDescent="0.25">
      <c r="A45" s="110"/>
      <c r="B45" s="111"/>
      <c r="C45" s="44" t="s">
        <v>61</v>
      </c>
      <c r="D45" s="55">
        <f>SUM(E45:O45)</f>
        <v>582.94000000000005</v>
      </c>
      <c r="E45" s="57">
        <v>0</v>
      </c>
      <c r="F45" s="57">
        <v>0</v>
      </c>
      <c r="G45" s="57">
        <v>187.06</v>
      </c>
      <c r="H45" s="57">
        <v>395.88</v>
      </c>
      <c r="I45" s="60">
        <v>0</v>
      </c>
      <c r="J45" s="60">
        <v>0</v>
      </c>
      <c r="K45" s="57">
        <v>0</v>
      </c>
      <c r="L45" s="76">
        <v>0</v>
      </c>
      <c r="M45" s="77">
        <v>0</v>
      </c>
      <c r="N45" s="58">
        <v>0</v>
      </c>
      <c r="O45" s="58">
        <v>0</v>
      </c>
      <c r="P45" s="113"/>
    </row>
    <row r="46" spans="1:16" x14ac:dyDescent="0.25">
      <c r="A46" s="110"/>
      <c r="B46" s="111"/>
      <c r="C46" s="44" t="s">
        <v>62</v>
      </c>
      <c r="D46" s="55">
        <f t="shared" si="6"/>
        <v>180</v>
      </c>
      <c r="E46" s="57">
        <v>0</v>
      </c>
      <c r="F46" s="57">
        <v>0</v>
      </c>
      <c r="G46" s="57">
        <v>80</v>
      </c>
      <c r="H46" s="57">
        <v>100</v>
      </c>
      <c r="I46" s="57">
        <v>0</v>
      </c>
      <c r="J46" s="57">
        <v>0</v>
      </c>
      <c r="K46" s="57">
        <v>0</v>
      </c>
      <c r="L46" s="76">
        <v>0</v>
      </c>
      <c r="M46" s="77">
        <v>0</v>
      </c>
      <c r="N46" s="58">
        <v>0</v>
      </c>
      <c r="O46" s="58">
        <v>0</v>
      </c>
      <c r="P46" s="113"/>
    </row>
    <row r="47" spans="1:16" x14ac:dyDescent="0.25">
      <c r="A47" s="110"/>
      <c r="B47" s="111"/>
      <c r="C47" s="44" t="s">
        <v>63</v>
      </c>
      <c r="D47" s="55">
        <f t="shared" si="6"/>
        <v>0</v>
      </c>
      <c r="E47" s="57">
        <v>0</v>
      </c>
      <c r="F47" s="57">
        <v>0</v>
      </c>
      <c r="G47" s="57">
        <v>0</v>
      </c>
      <c r="H47" s="57">
        <v>0</v>
      </c>
      <c r="I47" s="57">
        <v>0</v>
      </c>
      <c r="J47" s="57">
        <v>0</v>
      </c>
      <c r="K47" s="57">
        <v>0</v>
      </c>
      <c r="L47" s="76">
        <v>0</v>
      </c>
      <c r="M47" s="77">
        <v>0</v>
      </c>
      <c r="N47" s="58">
        <v>0</v>
      </c>
      <c r="O47" s="58">
        <v>0</v>
      </c>
      <c r="P47" s="113"/>
    </row>
    <row r="48" spans="1:16" x14ac:dyDescent="0.25">
      <c r="A48" s="112" t="s">
        <v>74</v>
      </c>
      <c r="B48" s="107" t="s">
        <v>75</v>
      </c>
      <c r="C48" s="25" t="s">
        <v>16</v>
      </c>
      <c r="D48" s="55">
        <f>SUM(E48:O48)</f>
        <v>30310.89602</v>
      </c>
      <c r="E48" s="55">
        <f>E49+E50+E51+E52</f>
        <v>0</v>
      </c>
      <c r="F48" s="55">
        <f t="shared" ref="F48" si="41">F49+F50+F51+F52</f>
        <v>0</v>
      </c>
      <c r="G48" s="55">
        <f t="shared" ref="G48" si="42">G49+G50+G51+G52</f>
        <v>0</v>
      </c>
      <c r="H48" s="55">
        <f t="shared" ref="H48" si="43">H49+H50+H51+H52</f>
        <v>0</v>
      </c>
      <c r="I48" s="55">
        <f t="shared" ref="I48" si="44">I49+I50+I51+I52</f>
        <v>5178.9399999999996</v>
      </c>
      <c r="J48" s="55">
        <f>J49+J50+J51+J52</f>
        <v>12136.47993</v>
      </c>
      <c r="K48" s="55">
        <f>K49+K50+K51+K52</f>
        <v>8732.6524100000006</v>
      </c>
      <c r="L48" s="75">
        <f>L49+L50+L51+L52</f>
        <v>2199.3813500000001</v>
      </c>
      <c r="M48" s="78">
        <f t="shared" ref="M48:O48" si="45">M49+M50+M51+M52</f>
        <v>1546.4210499999999</v>
      </c>
      <c r="N48" s="56">
        <f t="shared" si="45"/>
        <v>258.51064000000002</v>
      </c>
      <c r="O48" s="56">
        <f t="shared" si="45"/>
        <v>258.51064000000002</v>
      </c>
      <c r="P48" s="113"/>
    </row>
    <row r="49" spans="1:17" x14ac:dyDescent="0.25">
      <c r="A49" s="113"/>
      <c r="B49" s="108"/>
      <c r="C49" s="44" t="s">
        <v>60</v>
      </c>
      <c r="D49" s="55">
        <f t="shared" si="6"/>
        <v>0</v>
      </c>
      <c r="E49" s="57">
        <f>E54+E59+E64+E69+E74</f>
        <v>0</v>
      </c>
      <c r="F49" s="57">
        <f>F54+F59+F64+F69+F74</f>
        <v>0</v>
      </c>
      <c r="G49" s="57">
        <f t="shared" ref="G49:I49" si="46">G54+G59+G64+G69+G74</f>
        <v>0</v>
      </c>
      <c r="H49" s="57">
        <f t="shared" si="46"/>
        <v>0</v>
      </c>
      <c r="I49" s="57">
        <f t="shared" si="46"/>
        <v>0</v>
      </c>
      <c r="J49" s="57">
        <f t="shared" ref="J49:K49" si="47">J54+J59+J64+J69+J74+J79+J84+J89+J94+J99</f>
        <v>0</v>
      </c>
      <c r="K49" s="57">
        <f t="shared" si="47"/>
        <v>0</v>
      </c>
      <c r="L49" s="76">
        <f t="shared" ref="L49:O49" si="48">L54+L59+L64+L69+L74+L79+L84+L89+L94+L99</f>
        <v>0</v>
      </c>
      <c r="M49" s="77">
        <f t="shared" si="48"/>
        <v>0</v>
      </c>
      <c r="N49" s="58">
        <f t="shared" si="48"/>
        <v>0</v>
      </c>
      <c r="O49" s="58">
        <f t="shared" si="48"/>
        <v>0</v>
      </c>
      <c r="P49" s="113"/>
    </row>
    <row r="50" spans="1:17" x14ac:dyDescent="0.25">
      <c r="A50" s="113"/>
      <c r="B50" s="108"/>
      <c r="C50" s="44" t="s">
        <v>61</v>
      </c>
      <c r="D50" s="55">
        <f>SUM(E50:O50)</f>
        <v>28790.187999999998</v>
      </c>
      <c r="E50" s="57">
        <f>E55+E60+E65+E70+E75</f>
        <v>0</v>
      </c>
      <c r="F50" s="57">
        <f t="shared" ref="F50:I50" si="49">F55+F60+F65+F70+F75</f>
        <v>0</v>
      </c>
      <c r="G50" s="57">
        <f t="shared" si="49"/>
        <v>0</v>
      </c>
      <c r="H50" s="57">
        <f t="shared" si="49"/>
        <v>0</v>
      </c>
      <c r="I50" s="57">
        <f t="shared" si="49"/>
        <v>4920</v>
      </c>
      <c r="J50" s="57">
        <f>J55+J60+J65+J70+J75+J80+J85+J90+J95+J100+J105+J110</f>
        <v>11529.655929999999</v>
      </c>
      <c r="K50" s="58">
        <f>K55+K60+K65+K70+K75+K80+K85+K90+K95+K100+K115+K105+K110++K120</f>
        <v>8296.0197900000003</v>
      </c>
      <c r="L50" s="77">
        <f t="shared" ref="L50:O50" si="50">L55+L60+L65+L70+L75+L80+L85+L90+L95+L100+L115</f>
        <v>2089.41228</v>
      </c>
      <c r="M50" s="77">
        <f>M55+M60+M65+M70+M75+M80+M85+M90+M95+M100+M115</f>
        <v>1469.1</v>
      </c>
      <c r="N50" s="58">
        <f t="shared" si="50"/>
        <v>243</v>
      </c>
      <c r="O50" s="58">
        <f t="shared" si="50"/>
        <v>243</v>
      </c>
      <c r="P50" s="113"/>
    </row>
    <row r="51" spans="1:17" x14ac:dyDescent="0.25">
      <c r="A51" s="113"/>
      <c r="B51" s="108"/>
      <c r="C51" s="44" t="s">
        <v>62</v>
      </c>
      <c r="D51" s="55">
        <f t="shared" si="6"/>
        <v>1520.70802</v>
      </c>
      <c r="E51" s="57">
        <f>E56+E61+E66+E71+E76</f>
        <v>0</v>
      </c>
      <c r="F51" s="57">
        <f t="shared" ref="F51:I51" si="51">F56+F61+F66+F71+F76</f>
        <v>0</v>
      </c>
      <c r="G51" s="57">
        <f t="shared" si="51"/>
        <v>0</v>
      </c>
      <c r="H51" s="57">
        <f t="shared" si="51"/>
        <v>0</v>
      </c>
      <c r="I51" s="57">
        <f t="shared" si="51"/>
        <v>258.94</v>
      </c>
      <c r="J51" s="57">
        <f>J56+J61+J66+J71+J76+J81+J86+J91+J96+J101+J106+J111</f>
        <v>606.82399999999996</v>
      </c>
      <c r="K51" s="58">
        <f>K56+K61+K66+K71+K76+K81+K86+K91+K96+K101+K116+K106+K111+K121</f>
        <v>436.63262000000003</v>
      </c>
      <c r="L51" s="77">
        <f t="shared" ref="L51:O51" si="52">L56+L61+L66+L71+L76+L81+L86+L91+L96+L101+L116</f>
        <v>109.96906999999999</v>
      </c>
      <c r="M51" s="77">
        <f t="shared" si="52"/>
        <v>77.32105</v>
      </c>
      <c r="N51" s="58">
        <f t="shared" si="52"/>
        <v>15.51064</v>
      </c>
      <c r="O51" s="58">
        <f t="shared" si="52"/>
        <v>15.51064</v>
      </c>
      <c r="P51" s="113"/>
    </row>
    <row r="52" spans="1:17" x14ac:dyDescent="0.25">
      <c r="A52" s="114"/>
      <c r="B52" s="109"/>
      <c r="C52" s="44" t="s">
        <v>63</v>
      </c>
      <c r="D52" s="55">
        <f t="shared" si="6"/>
        <v>0</v>
      </c>
      <c r="E52" s="57">
        <f>E57+E62+E67+E72+E77</f>
        <v>0</v>
      </c>
      <c r="F52" s="57">
        <f t="shared" ref="F52:J52" si="53">F57+F62+F67+F72+F77</f>
        <v>0</v>
      </c>
      <c r="G52" s="57">
        <f t="shared" si="53"/>
        <v>0</v>
      </c>
      <c r="H52" s="57">
        <f t="shared" si="53"/>
        <v>0</v>
      </c>
      <c r="I52" s="57">
        <f t="shared" si="53"/>
        <v>0</v>
      </c>
      <c r="J52" s="57">
        <f t="shared" si="53"/>
        <v>0</v>
      </c>
      <c r="K52" s="57">
        <f>K57+K62+K67+K72+K77+K82+K87+K92+K97+K102</f>
        <v>0</v>
      </c>
      <c r="L52" s="77">
        <f t="shared" ref="L52:O52" si="54">L57+L62+L67+L72+L77+L82+L87+L92+L97+L102</f>
        <v>0</v>
      </c>
      <c r="M52" s="77">
        <f t="shared" si="54"/>
        <v>0</v>
      </c>
      <c r="N52" s="58">
        <f t="shared" si="54"/>
        <v>0</v>
      </c>
      <c r="O52" s="58">
        <f t="shared" si="54"/>
        <v>0</v>
      </c>
      <c r="P52" s="113"/>
    </row>
    <row r="53" spans="1:17" x14ac:dyDescent="0.25">
      <c r="A53" s="112" t="s">
        <v>77</v>
      </c>
      <c r="B53" s="107" t="s">
        <v>78</v>
      </c>
      <c r="C53" s="25" t="s">
        <v>16</v>
      </c>
      <c r="D53" s="55">
        <f>SUM(E53:O53)</f>
        <v>2089.4699999999998</v>
      </c>
      <c r="E53" s="55">
        <f t="shared" ref="E53" si="55">E54+E55+E56+E57</f>
        <v>0</v>
      </c>
      <c r="F53" s="55">
        <f t="shared" ref="F53" si="56">F54+F55+F56+F57</f>
        <v>0</v>
      </c>
      <c r="G53" s="55">
        <f t="shared" ref="G53" si="57">G54+G55+G56+G57</f>
        <v>0</v>
      </c>
      <c r="H53" s="55">
        <f t="shared" ref="H53" si="58">H54+H55+H56+H57</f>
        <v>0</v>
      </c>
      <c r="I53" s="55">
        <f t="shared" ref="I53" si="59">I54+I55+I56+I57</f>
        <v>2089.4699999999998</v>
      </c>
      <c r="J53" s="55">
        <f t="shared" ref="J53" si="60">J54+J55+J56+J57</f>
        <v>0</v>
      </c>
      <c r="K53" s="55">
        <f>K54+K55+K56+K57</f>
        <v>0</v>
      </c>
      <c r="L53" s="78">
        <f t="shared" ref="L53:O53" si="61">L54+L55+L56+L57</f>
        <v>0</v>
      </c>
      <c r="M53" s="78">
        <f t="shared" si="61"/>
        <v>0</v>
      </c>
      <c r="N53" s="56">
        <f t="shared" si="61"/>
        <v>0</v>
      </c>
      <c r="O53" s="56">
        <f t="shared" si="61"/>
        <v>0</v>
      </c>
      <c r="P53" s="113"/>
    </row>
    <row r="54" spans="1:17" x14ac:dyDescent="0.25">
      <c r="A54" s="113"/>
      <c r="B54" s="108"/>
      <c r="C54" s="44" t="s">
        <v>60</v>
      </c>
      <c r="D54" s="55">
        <f t="shared" si="6"/>
        <v>0</v>
      </c>
      <c r="E54" s="57">
        <v>0</v>
      </c>
      <c r="F54" s="57">
        <v>0</v>
      </c>
      <c r="G54" s="57">
        <v>0</v>
      </c>
      <c r="H54" s="57">
        <v>0</v>
      </c>
      <c r="I54" s="57">
        <v>0</v>
      </c>
      <c r="J54" s="57">
        <v>0</v>
      </c>
      <c r="K54" s="57">
        <v>0</v>
      </c>
      <c r="L54" s="77">
        <v>0</v>
      </c>
      <c r="M54" s="77">
        <v>0</v>
      </c>
      <c r="N54" s="58">
        <v>0</v>
      </c>
      <c r="O54" s="58">
        <v>0</v>
      </c>
      <c r="P54" s="113"/>
    </row>
    <row r="55" spans="1:17" x14ac:dyDescent="0.25">
      <c r="A55" s="113"/>
      <c r="B55" s="108"/>
      <c r="C55" s="44" t="s">
        <v>61</v>
      </c>
      <c r="D55" s="55">
        <f>SUM(E55:O55)</f>
        <v>1985</v>
      </c>
      <c r="E55" s="57">
        <v>0</v>
      </c>
      <c r="F55" s="57">
        <v>0</v>
      </c>
      <c r="G55" s="57">
        <v>0</v>
      </c>
      <c r="H55" s="57">
        <v>0</v>
      </c>
      <c r="I55" s="57">
        <v>1985</v>
      </c>
      <c r="J55" s="57">
        <v>0</v>
      </c>
      <c r="K55" s="57">
        <v>0</v>
      </c>
      <c r="L55" s="77">
        <v>0</v>
      </c>
      <c r="M55" s="77">
        <v>0</v>
      </c>
      <c r="N55" s="58">
        <v>0</v>
      </c>
      <c r="O55" s="58">
        <v>0</v>
      </c>
      <c r="P55" s="113"/>
    </row>
    <row r="56" spans="1:17" x14ac:dyDescent="0.25">
      <c r="A56" s="113"/>
      <c r="B56" s="108"/>
      <c r="C56" s="44" t="s">
        <v>62</v>
      </c>
      <c r="D56" s="55">
        <f t="shared" si="6"/>
        <v>104.47</v>
      </c>
      <c r="E56" s="57">
        <v>0</v>
      </c>
      <c r="F56" s="57">
        <v>0</v>
      </c>
      <c r="G56" s="57">
        <v>0</v>
      </c>
      <c r="H56" s="57">
        <v>0</v>
      </c>
      <c r="I56" s="57">
        <v>104.47</v>
      </c>
      <c r="J56" s="57">
        <v>0</v>
      </c>
      <c r="K56" s="57">
        <v>0</v>
      </c>
      <c r="L56" s="77">
        <v>0</v>
      </c>
      <c r="M56" s="77">
        <v>0</v>
      </c>
      <c r="N56" s="58">
        <v>0</v>
      </c>
      <c r="O56" s="58">
        <v>0</v>
      </c>
      <c r="P56" s="113"/>
    </row>
    <row r="57" spans="1:17" x14ac:dyDescent="0.25">
      <c r="A57" s="114"/>
      <c r="B57" s="109"/>
      <c r="C57" s="44" t="s">
        <v>63</v>
      </c>
      <c r="D57" s="55">
        <f t="shared" si="6"/>
        <v>0</v>
      </c>
      <c r="E57" s="57">
        <v>0</v>
      </c>
      <c r="F57" s="57">
        <v>0</v>
      </c>
      <c r="G57" s="57">
        <v>0</v>
      </c>
      <c r="H57" s="57">
        <v>0</v>
      </c>
      <c r="I57" s="57">
        <v>0</v>
      </c>
      <c r="J57" s="57">
        <v>0</v>
      </c>
      <c r="K57" s="57">
        <v>0</v>
      </c>
      <c r="L57" s="77">
        <v>0</v>
      </c>
      <c r="M57" s="77">
        <v>0</v>
      </c>
      <c r="N57" s="58">
        <v>0</v>
      </c>
      <c r="O57" s="58">
        <v>0</v>
      </c>
      <c r="P57" s="113"/>
    </row>
    <row r="58" spans="1:17" x14ac:dyDescent="0.25">
      <c r="A58" s="112" t="s">
        <v>79</v>
      </c>
      <c r="B58" s="107" t="s">
        <v>80</v>
      </c>
      <c r="C58" s="25" t="s">
        <v>16</v>
      </c>
      <c r="D58" s="55">
        <f>SUM(E58:O58)</f>
        <v>15084.336380000001</v>
      </c>
      <c r="E58" s="55">
        <f t="shared" ref="E58" si="62">E59+E60+E61+E62</f>
        <v>0</v>
      </c>
      <c r="F58" s="55">
        <f t="shared" ref="F58" si="63">F59+F60+F61+F62</f>
        <v>0</v>
      </c>
      <c r="G58" s="55">
        <f t="shared" ref="G58" si="64">G59+G60+G61+G62</f>
        <v>0</v>
      </c>
      <c r="H58" s="55">
        <f t="shared" ref="H58" si="65">H59+H60+H61+H62</f>
        <v>0</v>
      </c>
      <c r="I58" s="55">
        <f t="shared" ref="I58" si="66">I59+I60+I61+I62</f>
        <v>2089.4699999999998</v>
      </c>
      <c r="J58" s="55">
        <f t="shared" ref="J58" si="67">J59+J60+J61+J62</f>
        <v>6337.3870200000001</v>
      </c>
      <c r="K58" s="55">
        <f>K59+K60+K61</f>
        <v>3530.9484900000002</v>
      </c>
      <c r="L58" s="78">
        <f t="shared" ref="L58:O58" si="68">L59+L60+L61</f>
        <v>1063.08854</v>
      </c>
      <c r="M58" s="78">
        <f t="shared" si="68"/>
        <v>1546.4210499999999</v>
      </c>
      <c r="N58" s="56">
        <f t="shared" si="68"/>
        <v>258.51064000000002</v>
      </c>
      <c r="O58" s="56">
        <f t="shared" si="68"/>
        <v>258.51064000000002</v>
      </c>
      <c r="P58" s="113"/>
      <c r="Q58" s="61"/>
    </row>
    <row r="59" spans="1:17" x14ac:dyDescent="0.25">
      <c r="A59" s="113"/>
      <c r="B59" s="108"/>
      <c r="C59" s="44" t="s">
        <v>60</v>
      </c>
      <c r="D59" s="55">
        <f t="shared" si="6"/>
        <v>0</v>
      </c>
      <c r="E59" s="57">
        <v>0</v>
      </c>
      <c r="F59" s="57">
        <v>0</v>
      </c>
      <c r="G59" s="57">
        <v>0</v>
      </c>
      <c r="H59" s="57">
        <v>0</v>
      </c>
      <c r="I59" s="57">
        <v>0</v>
      </c>
      <c r="J59" s="57">
        <v>0</v>
      </c>
      <c r="K59" s="57">
        <v>0</v>
      </c>
      <c r="L59" s="77">
        <v>0</v>
      </c>
      <c r="M59" s="77">
        <v>0</v>
      </c>
      <c r="N59" s="58">
        <v>0</v>
      </c>
      <c r="O59" s="58">
        <v>0</v>
      </c>
      <c r="P59" s="113"/>
    </row>
    <row r="60" spans="1:17" x14ac:dyDescent="0.25">
      <c r="A60" s="113"/>
      <c r="B60" s="108"/>
      <c r="C60" s="44" t="s">
        <v>61</v>
      </c>
      <c r="D60" s="55">
        <f>SUM(E60:O60)</f>
        <v>14324.951780000001</v>
      </c>
      <c r="E60" s="57">
        <v>0</v>
      </c>
      <c r="F60" s="57">
        <v>0</v>
      </c>
      <c r="G60" s="57">
        <v>0</v>
      </c>
      <c r="H60" s="57">
        <v>0</v>
      </c>
      <c r="I60" s="57">
        <v>1985</v>
      </c>
      <c r="J60" s="57">
        <v>6020.5176700000002</v>
      </c>
      <c r="K60" s="57">
        <v>3354.4</v>
      </c>
      <c r="L60" s="77">
        <v>1009.93411</v>
      </c>
      <c r="M60" s="77">
        <v>1469.1</v>
      </c>
      <c r="N60" s="58">
        <v>243</v>
      </c>
      <c r="O60" s="58">
        <v>243</v>
      </c>
      <c r="P60" s="113"/>
      <c r="Q60" s="62"/>
    </row>
    <row r="61" spans="1:17" x14ac:dyDescent="0.25">
      <c r="A61" s="113"/>
      <c r="B61" s="108"/>
      <c r="C61" s="44" t="s">
        <v>62</v>
      </c>
      <c r="D61" s="55">
        <f>SUM(E61:O61)</f>
        <v>759.38459999999998</v>
      </c>
      <c r="E61" s="57">
        <v>0</v>
      </c>
      <c r="F61" s="57">
        <v>0</v>
      </c>
      <c r="G61" s="57">
        <v>0</v>
      </c>
      <c r="H61" s="57">
        <v>0</v>
      </c>
      <c r="I61" s="57">
        <v>104.47</v>
      </c>
      <c r="J61" s="57">
        <v>316.86935</v>
      </c>
      <c r="K61" s="57">
        <v>176.54848999999999</v>
      </c>
      <c r="L61" s="77">
        <v>53.154429999999998</v>
      </c>
      <c r="M61" s="77">
        <v>77.32105</v>
      </c>
      <c r="N61" s="58">
        <v>15.51064</v>
      </c>
      <c r="O61" s="58">
        <v>15.51064</v>
      </c>
      <c r="P61" s="113"/>
      <c r="Q61" s="62"/>
    </row>
    <row r="62" spans="1:17" x14ac:dyDescent="0.25">
      <c r="A62" s="114"/>
      <c r="B62" s="109"/>
      <c r="C62" s="44" t="s">
        <v>63</v>
      </c>
      <c r="D62" s="55">
        <f t="shared" si="6"/>
        <v>0</v>
      </c>
      <c r="E62" s="57">
        <v>0</v>
      </c>
      <c r="F62" s="57">
        <v>0</v>
      </c>
      <c r="G62" s="57">
        <v>0</v>
      </c>
      <c r="H62" s="57">
        <v>0</v>
      </c>
      <c r="I62" s="57">
        <v>0</v>
      </c>
      <c r="J62" s="57">
        <v>0</v>
      </c>
      <c r="K62" s="57">
        <v>0</v>
      </c>
      <c r="L62" s="76">
        <v>0</v>
      </c>
      <c r="M62" s="77">
        <v>0</v>
      </c>
      <c r="N62" s="58">
        <v>0</v>
      </c>
      <c r="O62" s="58">
        <v>0</v>
      </c>
      <c r="P62" s="113"/>
    </row>
    <row r="63" spans="1:17" x14ac:dyDescent="0.25">
      <c r="A63" s="112" t="s">
        <v>81</v>
      </c>
      <c r="B63" s="107" t="s">
        <v>82</v>
      </c>
      <c r="C63" s="25" t="s">
        <v>16</v>
      </c>
      <c r="D63" s="55">
        <f t="shared" si="6"/>
        <v>4884.6453500000007</v>
      </c>
      <c r="E63" s="55">
        <f>E64+E65+E66+E67</f>
        <v>0</v>
      </c>
      <c r="F63" s="55">
        <f t="shared" ref="F63:O63" si="69">F64+F65+F66+F67</f>
        <v>0</v>
      </c>
      <c r="G63" s="55">
        <f t="shared" si="69"/>
        <v>0</v>
      </c>
      <c r="H63" s="55">
        <f t="shared" si="69"/>
        <v>0</v>
      </c>
      <c r="I63" s="55">
        <f t="shared" si="69"/>
        <v>500</v>
      </c>
      <c r="J63" s="55">
        <f t="shared" si="69"/>
        <v>0</v>
      </c>
      <c r="K63" s="55">
        <f>K64+K65+K66+K67</f>
        <v>3248.3525400000003</v>
      </c>
      <c r="L63" s="75">
        <f t="shared" si="69"/>
        <v>1136.2928100000001</v>
      </c>
      <c r="M63" s="75">
        <f t="shared" si="69"/>
        <v>0</v>
      </c>
      <c r="N63" s="55">
        <f t="shared" si="69"/>
        <v>0</v>
      </c>
      <c r="O63" s="55">
        <f t="shared" si="69"/>
        <v>0</v>
      </c>
      <c r="P63" s="113"/>
    </row>
    <row r="64" spans="1:17" x14ac:dyDescent="0.25">
      <c r="A64" s="113"/>
      <c r="B64" s="108"/>
      <c r="C64" s="44" t="s">
        <v>60</v>
      </c>
      <c r="D64" s="55">
        <f t="shared" si="6"/>
        <v>0</v>
      </c>
      <c r="E64" s="57">
        <v>0</v>
      </c>
      <c r="F64" s="57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  <c r="L64" s="76">
        <v>0</v>
      </c>
      <c r="M64" s="77">
        <v>0</v>
      </c>
      <c r="N64" s="58">
        <v>0</v>
      </c>
      <c r="O64" s="58">
        <v>0</v>
      </c>
      <c r="P64" s="113"/>
    </row>
    <row r="65" spans="1:17" x14ac:dyDescent="0.25">
      <c r="A65" s="113"/>
      <c r="B65" s="108"/>
      <c r="C65" s="44" t="s">
        <v>61</v>
      </c>
      <c r="D65" s="55">
        <f t="shared" si="6"/>
        <v>4640.4141500000005</v>
      </c>
      <c r="E65" s="57">
        <v>0</v>
      </c>
      <c r="F65" s="57">
        <v>0</v>
      </c>
      <c r="G65" s="57">
        <v>0</v>
      </c>
      <c r="H65" s="57">
        <v>0</v>
      </c>
      <c r="I65" s="57">
        <v>475</v>
      </c>
      <c r="J65" s="57">
        <v>0</v>
      </c>
      <c r="K65" s="57">
        <f>2036.78304+284.1593+764.99364</f>
        <v>3085.9359800000002</v>
      </c>
      <c r="L65" s="76">
        <v>1079.4781700000001</v>
      </c>
      <c r="M65" s="77">
        <v>0</v>
      </c>
      <c r="N65" s="58">
        <v>0</v>
      </c>
      <c r="O65" s="58">
        <v>0</v>
      </c>
      <c r="P65" s="113"/>
      <c r="Q65" s="49"/>
    </row>
    <row r="66" spans="1:17" x14ac:dyDescent="0.25">
      <c r="A66" s="113"/>
      <c r="B66" s="108"/>
      <c r="C66" s="44" t="s">
        <v>62</v>
      </c>
      <c r="D66" s="55">
        <f>SUM(E66:O66)</f>
        <v>244.2312</v>
      </c>
      <c r="E66" s="57">
        <v>0</v>
      </c>
      <c r="F66" s="57">
        <v>0</v>
      </c>
      <c r="G66" s="57">
        <v>0</v>
      </c>
      <c r="H66" s="57">
        <v>0</v>
      </c>
      <c r="I66" s="57">
        <v>25</v>
      </c>
      <c r="J66" s="57">
        <v>0</v>
      </c>
      <c r="K66" s="57">
        <f>107.19799+14.95575+40.26282</f>
        <v>162.41656</v>
      </c>
      <c r="L66" s="76">
        <v>56.814639999999997</v>
      </c>
      <c r="M66" s="77">
        <v>0</v>
      </c>
      <c r="N66" s="58">
        <v>0</v>
      </c>
      <c r="O66" s="58">
        <v>0</v>
      </c>
      <c r="P66" s="113"/>
      <c r="Q66" s="49"/>
    </row>
    <row r="67" spans="1:17" x14ac:dyDescent="0.25">
      <c r="A67" s="114"/>
      <c r="B67" s="109"/>
      <c r="C67" s="44" t="s">
        <v>63</v>
      </c>
      <c r="D67" s="55">
        <f t="shared" si="6"/>
        <v>0</v>
      </c>
      <c r="E67" s="57">
        <v>0</v>
      </c>
      <c r="F67" s="57">
        <v>0</v>
      </c>
      <c r="G67" s="57">
        <v>0</v>
      </c>
      <c r="H67" s="57">
        <v>0</v>
      </c>
      <c r="I67" s="57">
        <v>0</v>
      </c>
      <c r="J67" s="57">
        <v>0</v>
      </c>
      <c r="K67" s="57">
        <v>0</v>
      </c>
      <c r="L67" s="76">
        <v>0</v>
      </c>
      <c r="M67" s="77">
        <v>0</v>
      </c>
      <c r="N67" s="58">
        <v>0</v>
      </c>
      <c r="O67" s="58">
        <v>0</v>
      </c>
      <c r="P67" s="113"/>
    </row>
    <row r="68" spans="1:17" x14ac:dyDescent="0.25">
      <c r="A68" s="112" t="s">
        <v>83</v>
      </c>
      <c r="B68" s="107" t="s">
        <v>84</v>
      </c>
      <c r="C68" s="25" t="s">
        <v>16</v>
      </c>
      <c r="D68" s="55">
        <f t="shared" si="6"/>
        <v>500</v>
      </c>
      <c r="E68" s="55">
        <f>E69+E70+E71+E72</f>
        <v>0</v>
      </c>
      <c r="F68" s="55">
        <f t="shared" ref="F68" si="70">F69+F70+F71+F72</f>
        <v>0</v>
      </c>
      <c r="G68" s="55">
        <f t="shared" ref="G68" si="71">G69+G70+G71+G72</f>
        <v>0</v>
      </c>
      <c r="H68" s="55">
        <f t="shared" ref="H68" si="72">H69+H70+H71+H72</f>
        <v>0</v>
      </c>
      <c r="I68" s="55">
        <f t="shared" ref="I68" si="73">I69+I70+I71+I72</f>
        <v>500</v>
      </c>
      <c r="J68" s="55">
        <f t="shared" ref="J68" si="74">J69+J70+J71+J72</f>
        <v>0</v>
      </c>
      <c r="K68" s="55">
        <f t="shared" ref="K68" si="75">K69+K70+K71+K72</f>
        <v>0</v>
      </c>
      <c r="L68" s="75">
        <f t="shared" ref="L68" si="76">L69+L70+L71+L72</f>
        <v>0</v>
      </c>
      <c r="M68" s="78">
        <f t="shared" ref="M68" si="77">M69+M70+M71+M72</f>
        <v>0</v>
      </c>
      <c r="N68" s="56">
        <f t="shared" ref="N68" si="78">N69+N70+N71+N72</f>
        <v>0</v>
      </c>
      <c r="O68" s="56">
        <f t="shared" ref="O68" si="79">O69+O70+O71+O72</f>
        <v>0</v>
      </c>
      <c r="P68" s="113"/>
    </row>
    <row r="69" spans="1:17" x14ac:dyDescent="0.25">
      <c r="A69" s="113"/>
      <c r="B69" s="108"/>
      <c r="C69" s="44" t="s">
        <v>60</v>
      </c>
      <c r="D69" s="55">
        <f t="shared" si="6"/>
        <v>0</v>
      </c>
      <c r="E69" s="57">
        <v>0</v>
      </c>
      <c r="F69" s="57">
        <v>0</v>
      </c>
      <c r="G69" s="57">
        <v>0</v>
      </c>
      <c r="H69" s="57">
        <v>0</v>
      </c>
      <c r="I69" s="57">
        <v>0</v>
      </c>
      <c r="J69" s="57">
        <v>0</v>
      </c>
      <c r="K69" s="57">
        <v>0</v>
      </c>
      <c r="L69" s="76">
        <v>0</v>
      </c>
      <c r="M69" s="77">
        <v>0</v>
      </c>
      <c r="N69" s="58">
        <v>0</v>
      </c>
      <c r="O69" s="58">
        <v>0</v>
      </c>
      <c r="P69" s="113"/>
    </row>
    <row r="70" spans="1:17" x14ac:dyDescent="0.25">
      <c r="A70" s="113"/>
      <c r="B70" s="108"/>
      <c r="C70" s="44" t="s">
        <v>61</v>
      </c>
      <c r="D70" s="55">
        <f t="shared" si="6"/>
        <v>475</v>
      </c>
      <c r="E70" s="57">
        <v>0</v>
      </c>
      <c r="F70" s="57">
        <v>0</v>
      </c>
      <c r="G70" s="57">
        <v>0</v>
      </c>
      <c r="H70" s="57">
        <v>0</v>
      </c>
      <c r="I70" s="57">
        <v>475</v>
      </c>
      <c r="J70" s="57">
        <v>0</v>
      </c>
      <c r="K70" s="57">
        <v>0</v>
      </c>
      <c r="L70" s="76">
        <v>0</v>
      </c>
      <c r="M70" s="77">
        <v>0</v>
      </c>
      <c r="N70" s="58">
        <v>0</v>
      </c>
      <c r="O70" s="58">
        <v>0</v>
      </c>
      <c r="P70" s="113"/>
    </row>
    <row r="71" spans="1:17" x14ac:dyDescent="0.25">
      <c r="A71" s="113"/>
      <c r="B71" s="108"/>
      <c r="C71" s="44" t="s">
        <v>62</v>
      </c>
      <c r="D71" s="55">
        <f t="shared" si="6"/>
        <v>25</v>
      </c>
      <c r="E71" s="57">
        <v>0</v>
      </c>
      <c r="F71" s="57">
        <v>0</v>
      </c>
      <c r="G71" s="57">
        <v>0</v>
      </c>
      <c r="H71" s="57">
        <v>0</v>
      </c>
      <c r="I71" s="57">
        <v>25</v>
      </c>
      <c r="J71" s="57">
        <v>0</v>
      </c>
      <c r="K71" s="57">
        <v>0</v>
      </c>
      <c r="L71" s="76">
        <v>0</v>
      </c>
      <c r="M71" s="77">
        <v>0</v>
      </c>
      <c r="N71" s="58">
        <v>0</v>
      </c>
      <c r="O71" s="58">
        <v>0</v>
      </c>
      <c r="P71" s="113"/>
    </row>
    <row r="72" spans="1:17" x14ac:dyDescent="0.25">
      <c r="A72" s="114"/>
      <c r="B72" s="109"/>
      <c r="C72" s="44" t="s">
        <v>63</v>
      </c>
      <c r="D72" s="55">
        <f t="shared" si="6"/>
        <v>0</v>
      </c>
      <c r="E72" s="57">
        <v>0</v>
      </c>
      <c r="F72" s="57">
        <v>0</v>
      </c>
      <c r="G72" s="57">
        <v>0</v>
      </c>
      <c r="H72" s="57">
        <v>0</v>
      </c>
      <c r="I72" s="57">
        <v>0</v>
      </c>
      <c r="J72" s="57">
        <v>0</v>
      </c>
      <c r="K72" s="57">
        <v>0</v>
      </c>
      <c r="L72" s="76">
        <v>0</v>
      </c>
      <c r="M72" s="77">
        <v>0</v>
      </c>
      <c r="N72" s="58">
        <v>0</v>
      </c>
      <c r="O72" s="58">
        <v>0</v>
      </c>
      <c r="P72" s="113"/>
    </row>
    <row r="73" spans="1:17" x14ac:dyDescent="0.25">
      <c r="A73" s="112" t="s">
        <v>91</v>
      </c>
      <c r="B73" s="107" t="s">
        <v>92</v>
      </c>
      <c r="C73" s="25" t="s">
        <v>16</v>
      </c>
      <c r="D73" s="55">
        <f t="shared" ref="D73:D166" si="80">SUM(E73:O73)</f>
        <v>2885.5329099999999</v>
      </c>
      <c r="E73" s="55">
        <f>E74+E75+E76+E77</f>
        <v>0</v>
      </c>
      <c r="F73" s="55">
        <f t="shared" ref="F73:O73" si="81">F74+F75+F76+F77</f>
        <v>0</v>
      </c>
      <c r="G73" s="55">
        <f t="shared" si="81"/>
        <v>0</v>
      </c>
      <c r="H73" s="55">
        <f t="shared" si="81"/>
        <v>0</v>
      </c>
      <c r="I73" s="55">
        <f t="shared" si="81"/>
        <v>0</v>
      </c>
      <c r="J73" s="55">
        <f>J74+J75+J76+J77</f>
        <v>2885.5329099999999</v>
      </c>
      <c r="K73" s="55">
        <f t="shared" si="81"/>
        <v>0</v>
      </c>
      <c r="L73" s="75">
        <f t="shared" si="81"/>
        <v>0</v>
      </c>
      <c r="M73" s="78">
        <f t="shared" si="81"/>
        <v>0</v>
      </c>
      <c r="N73" s="56">
        <f t="shared" si="81"/>
        <v>0</v>
      </c>
      <c r="O73" s="56">
        <f t="shared" si="81"/>
        <v>0</v>
      </c>
      <c r="P73" s="113"/>
    </row>
    <row r="74" spans="1:17" x14ac:dyDescent="0.25">
      <c r="A74" s="113"/>
      <c r="B74" s="108"/>
      <c r="C74" s="44" t="s">
        <v>60</v>
      </c>
      <c r="D74" s="55">
        <f t="shared" si="80"/>
        <v>0</v>
      </c>
      <c r="E74" s="57">
        <v>0</v>
      </c>
      <c r="F74" s="57">
        <v>0</v>
      </c>
      <c r="G74" s="57">
        <v>0</v>
      </c>
      <c r="H74" s="57">
        <v>0</v>
      </c>
      <c r="I74" s="57">
        <v>0</v>
      </c>
      <c r="J74" s="57">
        <v>0</v>
      </c>
      <c r="K74" s="57">
        <v>0</v>
      </c>
      <c r="L74" s="76">
        <v>0</v>
      </c>
      <c r="M74" s="77">
        <v>0</v>
      </c>
      <c r="N74" s="58">
        <v>0</v>
      </c>
      <c r="O74" s="58">
        <v>0</v>
      </c>
      <c r="P74" s="113"/>
    </row>
    <row r="75" spans="1:17" x14ac:dyDescent="0.25">
      <c r="A75" s="113"/>
      <c r="B75" s="108"/>
      <c r="C75" s="44" t="s">
        <v>61</v>
      </c>
      <c r="D75" s="55">
        <f t="shared" si="80"/>
        <v>2741.2562600000001</v>
      </c>
      <c r="E75" s="57">
        <v>0</v>
      </c>
      <c r="F75" s="57">
        <v>0</v>
      </c>
      <c r="G75" s="57">
        <v>0</v>
      </c>
      <c r="H75" s="57">
        <v>0</v>
      </c>
      <c r="I75" s="57">
        <v>0</v>
      </c>
      <c r="J75" s="57">
        <v>2741.2562600000001</v>
      </c>
      <c r="K75" s="57">
        <v>0</v>
      </c>
      <c r="L75" s="76">
        <v>0</v>
      </c>
      <c r="M75" s="77">
        <v>0</v>
      </c>
      <c r="N75" s="58">
        <v>0</v>
      </c>
      <c r="O75" s="58">
        <v>0</v>
      </c>
      <c r="P75" s="113"/>
    </row>
    <row r="76" spans="1:17" x14ac:dyDescent="0.25">
      <c r="A76" s="113"/>
      <c r="B76" s="108"/>
      <c r="C76" s="44" t="s">
        <v>62</v>
      </c>
      <c r="D76" s="55">
        <f t="shared" si="80"/>
        <v>144.27664999999999</v>
      </c>
      <c r="E76" s="57">
        <v>0</v>
      </c>
      <c r="F76" s="57">
        <v>0</v>
      </c>
      <c r="G76" s="57">
        <v>0</v>
      </c>
      <c r="H76" s="57">
        <v>0</v>
      </c>
      <c r="I76" s="57">
        <v>0</v>
      </c>
      <c r="J76" s="57">
        <v>144.27664999999999</v>
      </c>
      <c r="K76" s="57">
        <v>0</v>
      </c>
      <c r="L76" s="76">
        <v>0</v>
      </c>
      <c r="M76" s="77">
        <v>0</v>
      </c>
      <c r="N76" s="58">
        <v>0</v>
      </c>
      <c r="O76" s="58">
        <v>0</v>
      </c>
      <c r="P76" s="113"/>
    </row>
    <row r="77" spans="1:17" x14ac:dyDescent="0.25">
      <c r="A77" s="114"/>
      <c r="B77" s="109"/>
      <c r="C77" s="44" t="s">
        <v>63</v>
      </c>
      <c r="D77" s="55">
        <f t="shared" si="80"/>
        <v>0</v>
      </c>
      <c r="E77" s="57">
        <v>0</v>
      </c>
      <c r="F77" s="57">
        <v>0</v>
      </c>
      <c r="G77" s="57">
        <v>0</v>
      </c>
      <c r="H77" s="57">
        <v>0</v>
      </c>
      <c r="I77" s="57">
        <v>0</v>
      </c>
      <c r="J77" s="57">
        <v>0</v>
      </c>
      <c r="K77" s="57">
        <v>0</v>
      </c>
      <c r="L77" s="76">
        <v>0</v>
      </c>
      <c r="M77" s="77">
        <v>0</v>
      </c>
      <c r="N77" s="58">
        <v>0</v>
      </c>
      <c r="O77" s="58">
        <v>0</v>
      </c>
      <c r="P77" s="113"/>
    </row>
    <row r="78" spans="1:17" x14ac:dyDescent="0.25">
      <c r="A78" s="112" t="s">
        <v>94</v>
      </c>
      <c r="B78" s="107" t="s">
        <v>98</v>
      </c>
      <c r="C78" s="25" t="s">
        <v>16</v>
      </c>
      <c r="D78" s="55">
        <f t="shared" ref="D78:D91" si="82">SUM(E78:O78)</f>
        <v>900</v>
      </c>
      <c r="E78" s="55">
        <f>E79+E80+E81+E82</f>
        <v>0</v>
      </c>
      <c r="F78" s="55">
        <f t="shared" ref="F78:I78" si="83">F79+F80+F81+F82</f>
        <v>0</v>
      </c>
      <c r="G78" s="55">
        <f t="shared" si="83"/>
        <v>0</v>
      </c>
      <c r="H78" s="55">
        <f t="shared" si="83"/>
        <v>0</v>
      </c>
      <c r="I78" s="55">
        <f t="shared" si="83"/>
        <v>0</v>
      </c>
      <c r="J78" s="55">
        <f>J79+J80+J81+J82</f>
        <v>900</v>
      </c>
      <c r="K78" s="55">
        <f t="shared" ref="K78:O78" si="84">K79+K80+K81+K82</f>
        <v>0</v>
      </c>
      <c r="L78" s="75">
        <f t="shared" si="84"/>
        <v>0</v>
      </c>
      <c r="M78" s="78">
        <f t="shared" si="84"/>
        <v>0</v>
      </c>
      <c r="N78" s="56">
        <f t="shared" si="84"/>
        <v>0</v>
      </c>
      <c r="O78" s="56">
        <f t="shared" si="84"/>
        <v>0</v>
      </c>
      <c r="P78" s="113"/>
    </row>
    <row r="79" spans="1:17" x14ac:dyDescent="0.25">
      <c r="A79" s="113"/>
      <c r="B79" s="108"/>
      <c r="C79" s="44" t="s">
        <v>60</v>
      </c>
      <c r="D79" s="55">
        <f t="shared" si="82"/>
        <v>0</v>
      </c>
      <c r="E79" s="57">
        <v>0</v>
      </c>
      <c r="F79" s="57">
        <v>0</v>
      </c>
      <c r="G79" s="57">
        <v>0</v>
      </c>
      <c r="H79" s="57">
        <v>0</v>
      </c>
      <c r="I79" s="57">
        <v>0</v>
      </c>
      <c r="J79" s="57">
        <v>0</v>
      </c>
      <c r="K79" s="57">
        <v>0</v>
      </c>
      <c r="L79" s="76">
        <v>0</v>
      </c>
      <c r="M79" s="77">
        <v>0</v>
      </c>
      <c r="N79" s="58">
        <v>0</v>
      </c>
      <c r="O79" s="58">
        <v>0</v>
      </c>
      <c r="P79" s="113"/>
    </row>
    <row r="80" spans="1:17" x14ac:dyDescent="0.25">
      <c r="A80" s="113"/>
      <c r="B80" s="108"/>
      <c r="C80" s="44" t="s">
        <v>61</v>
      </c>
      <c r="D80" s="55">
        <f t="shared" si="82"/>
        <v>855</v>
      </c>
      <c r="E80" s="57">
        <v>0</v>
      </c>
      <c r="F80" s="57">
        <v>0</v>
      </c>
      <c r="G80" s="57">
        <v>0</v>
      </c>
      <c r="H80" s="57">
        <v>0</v>
      </c>
      <c r="I80" s="57">
        <v>0</v>
      </c>
      <c r="J80" s="57">
        <v>855</v>
      </c>
      <c r="K80" s="57">
        <v>0</v>
      </c>
      <c r="L80" s="76">
        <v>0</v>
      </c>
      <c r="M80" s="77">
        <v>0</v>
      </c>
      <c r="N80" s="58">
        <v>0</v>
      </c>
      <c r="O80" s="58">
        <v>0</v>
      </c>
      <c r="P80" s="113"/>
    </row>
    <row r="81" spans="1:16" x14ac:dyDescent="0.25">
      <c r="A81" s="113"/>
      <c r="B81" s="108"/>
      <c r="C81" s="44" t="s">
        <v>62</v>
      </c>
      <c r="D81" s="55">
        <f t="shared" si="82"/>
        <v>45</v>
      </c>
      <c r="E81" s="57">
        <v>0</v>
      </c>
      <c r="F81" s="57">
        <v>0</v>
      </c>
      <c r="G81" s="57">
        <v>0</v>
      </c>
      <c r="H81" s="57">
        <v>0</v>
      </c>
      <c r="I81" s="57">
        <v>0</v>
      </c>
      <c r="J81" s="57">
        <v>45</v>
      </c>
      <c r="K81" s="57">
        <v>0</v>
      </c>
      <c r="L81" s="76">
        <v>0</v>
      </c>
      <c r="M81" s="77">
        <v>0</v>
      </c>
      <c r="N81" s="58">
        <v>0</v>
      </c>
      <c r="O81" s="58">
        <v>0</v>
      </c>
      <c r="P81" s="113"/>
    </row>
    <row r="82" spans="1:16" x14ac:dyDescent="0.25">
      <c r="A82" s="114"/>
      <c r="B82" s="109"/>
      <c r="C82" s="44" t="s">
        <v>63</v>
      </c>
      <c r="D82" s="55">
        <f t="shared" si="82"/>
        <v>0</v>
      </c>
      <c r="E82" s="57">
        <v>0</v>
      </c>
      <c r="F82" s="57">
        <v>0</v>
      </c>
      <c r="G82" s="57">
        <v>0</v>
      </c>
      <c r="H82" s="57">
        <v>0</v>
      </c>
      <c r="I82" s="57">
        <v>0</v>
      </c>
      <c r="J82" s="57">
        <v>0</v>
      </c>
      <c r="K82" s="57">
        <v>0</v>
      </c>
      <c r="L82" s="76">
        <v>0</v>
      </c>
      <c r="M82" s="77">
        <v>0</v>
      </c>
      <c r="N82" s="58">
        <v>0</v>
      </c>
      <c r="O82" s="58">
        <v>0</v>
      </c>
      <c r="P82" s="113"/>
    </row>
    <row r="83" spans="1:16" x14ac:dyDescent="0.25">
      <c r="A83" s="112" t="s">
        <v>95</v>
      </c>
      <c r="B83" s="107" t="s">
        <v>99</v>
      </c>
      <c r="C83" s="25" t="s">
        <v>16</v>
      </c>
      <c r="D83" s="55">
        <f t="shared" si="82"/>
        <v>1455.05</v>
      </c>
      <c r="E83" s="55">
        <f>E84+E85+E86+E87</f>
        <v>0</v>
      </c>
      <c r="F83" s="55">
        <f t="shared" ref="F83:I83" si="85">F84+F85+F86+F87</f>
        <v>0</v>
      </c>
      <c r="G83" s="55">
        <f t="shared" si="85"/>
        <v>0</v>
      </c>
      <c r="H83" s="55">
        <f t="shared" si="85"/>
        <v>0</v>
      </c>
      <c r="I83" s="55">
        <f t="shared" si="85"/>
        <v>0</v>
      </c>
      <c r="J83" s="55">
        <f>J84+J85+J86+J87</f>
        <v>1455.05</v>
      </c>
      <c r="K83" s="55">
        <f t="shared" ref="K83:O83" si="86">K84+K85+K86+K87</f>
        <v>0</v>
      </c>
      <c r="L83" s="75">
        <f t="shared" si="86"/>
        <v>0</v>
      </c>
      <c r="M83" s="78">
        <f t="shared" si="86"/>
        <v>0</v>
      </c>
      <c r="N83" s="56">
        <f t="shared" si="86"/>
        <v>0</v>
      </c>
      <c r="O83" s="56">
        <f t="shared" si="86"/>
        <v>0</v>
      </c>
      <c r="P83" s="113"/>
    </row>
    <row r="84" spans="1:16" x14ac:dyDescent="0.25">
      <c r="A84" s="113"/>
      <c r="B84" s="108"/>
      <c r="C84" s="44" t="s">
        <v>60</v>
      </c>
      <c r="D84" s="55">
        <f t="shared" si="82"/>
        <v>0</v>
      </c>
      <c r="E84" s="57">
        <v>0</v>
      </c>
      <c r="F84" s="57">
        <v>0</v>
      </c>
      <c r="G84" s="57">
        <v>0</v>
      </c>
      <c r="H84" s="57">
        <v>0</v>
      </c>
      <c r="I84" s="57">
        <v>0</v>
      </c>
      <c r="J84" s="57">
        <v>0</v>
      </c>
      <c r="K84" s="57">
        <v>0</v>
      </c>
      <c r="L84" s="76">
        <v>0</v>
      </c>
      <c r="M84" s="77">
        <v>0</v>
      </c>
      <c r="N84" s="58">
        <v>0</v>
      </c>
      <c r="O84" s="58">
        <v>0</v>
      </c>
      <c r="P84" s="113"/>
    </row>
    <row r="85" spans="1:16" x14ac:dyDescent="0.25">
      <c r="A85" s="113"/>
      <c r="B85" s="108"/>
      <c r="C85" s="44" t="s">
        <v>61</v>
      </c>
      <c r="D85" s="55">
        <f t="shared" si="82"/>
        <v>1382.2974999999999</v>
      </c>
      <c r="E85" s="57">
        <v>0</v>
      </c>
      <c r="F85" s="57">
        <v>0</v>
      </c>
      <c r="G85" s="57">
        <v>0</v>
      </c>
      <c r="H85" s="57">
        <v>0</v>
      </c>
      <c r="I85" s="57">
        <v>0</v>
      </c>
      <c r="J85" s="57">
        <v>1382.2974999999999</v>
      </c>
      <c r="K85" s="57">
        <v>0</v>
      </c>
      <c r="L85" s="76">
        <v>0</v>
      </c>
      <c r="M85" s="77">
        <v>0</v>
      </c>
      <c r="N85" s="58">
        <v>0</v>
      </c>
      <c r="O85" s="58">
        <v>0</v>
      </c>
      <c r="P85" s="113"/>
    </row>
    <row r="86" spans="1:16" x14ac:dyDescent="0.25">
      <c r="A86" s="113"/>
      <c r="B86" s="108"/>
      <c r="C86" s="44" t="s">
        <v>62</v>
      </c>
      <c r="D86" s="55">
        <f t="shared" si="82"/>
        <v>72.752499999999998</v>
      </c>
      <c r="E86" s="57">
        <v>0</v>
      </c>
      <c r="F86" s="57">
        <v>0</v>
      </c>
      <c r="G86" s="57">
        <v>0</v>
      </c>
      <c r="H86" s="57">
        <v>0</v>
      </c>
      <c r="I86" s="57">
        <v>0</v>
      </c>
      <c r="J86" s="57">
        <v>72.752499999999998</v>
      </c>
      <c r="K86" s="57">
        <v>0</v>
      </c>
      <c r="L86" s="76">
        <v>0</v>
      </c>
      <c r="M86" s="77">
        <v>0</v>
      </c>
      <c r="N86" s="58">
        <v>0</v>
      </c>
      <c r="O86" s="58">
        <v>0</v>
      </c>
      <c r="P86" s="113"/>
    </row>
    <row r="87" spans="1:16" x14ac:dyDescent="0.25">
      <c r="A87" s="114"/>
      <c r="B87" s="109"/>
      <c r="C87" s="44" t="s">
        <v>63</v>
      </c>
      <c r="D87" s="55">
        <f t="shared" si="82"/>
        <v>0</v>
      </c>
      <c r="E87" s="57">
        <v>0</v>
      </c>
      <c r="F87" s="57">
        <v>0</v>
      </c>
      <c r="G87" s="57">
        <v>0</v>
      </c>
      <c r="H87" s="57">
        <v>0</v>
      </c>
      <c r="I87" s="57">
        <v>0</v>
      </c>
      <c r="J87" s="57">
        <v>0</v>
      </c>
      <c r="K87" s="57">
        <v>0</v>
      </c>
      <c r="L87" s="76">
        <v>0</v>
      </c>
      <c r="M87" s="77">
        <v>0</v>
      </c>
      <c r="N87" s="58">
        <v>0</v>
      </c>
      <c r="O87" s="58">
        <v>0</v>
      </c>
      <c r="P87" s="113"/>
    </row>
    <row r="88" spans="1:16" x14ac:dyDescent="0.25">
      <c r="A88" s="112" t="s">
        <v>96</v>
      </c>
      <c r="B88" s="107" t="s">
        <v>100</v>
      </c>
      <c r="C88" s="25" t="s">
        <v>16</v>
      </c>
      <c r="D88" s="55">
        <f t="shared" si="82"/>
        <v>157.04</v>
      </c>
      <c r="E88" s="55">
        <f>E89+E90+E91+E92</f>
        <v>0</v>
      </c>
      <c r="F88" s="55">
        <f t="shared" ref="F88:I88" si="87">F89+F90+F91+F92</f>
        <v>0</v>
      </c>
      <c r="G88" s="55">
        <f t="shared" si="87"/>
        <v>0</v>
      </c>
      <c r="H88" s="55">
        <f t="shared" si="87"/>
        <v>0</v>
      </c>
      <c r="I88" s="55">
        <f t="shared" si="87"/>
        <v>0</v>
      </c>
      <c r="J88" s="55">
        <f>J89+J90+J91+J92</f>
        <v>157.04</v>
      </c>
      <c r="K88" s="55">
        <f t="shared" ref="K88:O88" si="88">K89+K90+K91+K92</f>
        <v>0</v>
      </c>
      <c r="L88" s="75">
        <f t="shared" si="88"/>
        <v>0</v>
      </c>
      <c r="M88" s="78">
        <f t="shared" si="88"/>
        <v>0</v>
      </c>
      <c r="N88" s="56">
        <f t="shared" si="88"/>
        <v>0</v>
      </c>
      <c r="O88" s="56">
        <f t="shared" si="88"/>
        <v>0</v>
      </c>
      <c r="P88" s="113"/>
    </row>
    <row r="89" spans="1:16" x14ac:dyDescent="0.25">
      <c r="A89" s="113"/>
      <c r="B89" s="108"/>
      <c r="C89" s="44" t="s">
        <v>60</v>
      </c>
      <c r="D89" s="55">
        <f t="shared" si="82"/>
        <v>0</v>
      </c>
      <c r="E89" s="57">
        <v>0</v>
      </c>
      <c r="F89" s="57">
        <v>0</v>
      </c>
      <c r="G89" s="57">
        <v>0</v>
      </c>
      <c r="H89" s="57">
        <v>0</v>
      </c>
      <c r="I89" s="57">
        <v>0</v>
      </c>
      <c r="J89" s="57">
        <v>0</v>
      </c>
      <c r="K89" s="57">
        <v>0</v>
      </c>
      <c r="L89" s="76">
        <v>0</v>
      </c>
      <c r="M89" s="77">
        <v>0</v>
      </c>
      <c r="N89" s="58">
        <v>0</v>
      </c>
      <c r="O89" s="58">
        <v>0</v>
      </c>
      <c r="P89" s="113"/>
    </row>
    <row r="90" spans="1:16" x14ac:dyDescent="0.25">
      <c r="A90" s="113"/>
      <c r="B90" s="108"/>
      <c r="C90" s="44" t="s">
        <v>61</v>
      </c>
      <c r="D90" s="55">
        <f t="shared" si="82"/>
        <v>149.18799999999999</v>
      </c>
      <c r="E90" s="57">
        <v>0</v>
      </c>
      <c r="F90" s="57">
        <v>0</v>
      </c>
      <c r="G90" s="57">
        <v>0</v>
      </c>
      <c r="H90" s="57">
        <v>0</v>
      </c>
      <c r="I90" s="57">
        <v>0</v>
      </c>
      <c r="J90" s="57">
        <v>149.18799999999999</v>
      </c>
      <c r="K90" s="57">
        <v>0</v>
      </c>
      <c r="L90" s="76">
        <v>0</v>
      </c>
      <c r="M90" s="77">
        <v>0</v>
      </c>
      <c r="N90" s="58">
        <v>0</v>
      </c>
      <c r="O90" s="58">
        <v>0</v>
      </c>
      <c r="P90" s="113"/>
    </row>
    <row r="91" spans="1:16" x14ac:dyDescent="0.25">
      <c r="A91" s="113"/>
      <c r="B91" s="108"/>
      <c r="C91" s="44" t="s">
        <v>62</v>
      </c>
      <c r="D91" s="55">
        <f t="shared" si="82"/>
        <v>7.8520000000000003</v>
      </c>
      <c r="E91" s="57">
        <v>0</v>
      </c>
      <c r="F91" s="57">
        <v>0</v>
      </c>
      <c r="G91" s="57">
        <v>0</v>
      </c>
      <c r="H91" s="57">
        <v>0</v>
      </c>
      <c r="I91" s="57">
        <v>0</v>
      </c>
      <c r="J91" s="57">
        <v>7.8520000000000003</v>
      </c>
      <c r="K91" s="57">
        <v>0</v>
      </c>
      <c r="L91" s="76">
        <v>0</v>
      </c>
      <c r="M91" s="77">
        <v>0</v>
      </c>
      <c r="N91" s="58">
        <v>0</v>
      </c>
      <c r="O91" s="58">
        <v>0</v>
      </c>
      <c r="P91" s="113"/>
    </row>
    <row r="92" spans="1:16" x14ac:dyDescent="0.25">
      <c r="A92" s="114"/>
      <c r="B92" s="109"/>
      <c r="C92" s="44" t="s">
        <v>63</v>
      </c>
      <c r="D92" s="55">
        <f t="shared" si="80"/>
        <v>0</v>
      </c>
      <c r="E92" s="57">
        <v>0</v>
      </c>
      <c r="F92" s="57">
        <v>0</v>
      </c>
      <c r="G92" s="57">
        <v>0</v>
      </c>
      <c r="H92" s="57">
        <v>0</v>
      </c>
      <c r="I92" s="57">
        <v>0</v>
      </c>
      <c r="J92" s="57">
        <v>0</v>
      </c>
      <c r="K92" s="57">
        <v>0</v>
      </c>
      <c r="L92" s="76">
        <v>0</v>
      </c>
      <c r="M92" s="77">
        <v>0</v>
      </c>
      <c r="N92" s="58">
        <v>0</v>
      </c>
      <c r="O92" s="58">
        <v>0</v>
      </c>
      <c r="P92" s="113"/>
    </row>
    <row r="93" spans="1:16" x14ac:dyDescent="0.25">
      <c r="A93" s="112" t="s">
        <v>97</v>
      </c>
      <c r="B93" s="107" t="s">
        <v>101</v>
      </c>
      <c r="C93" s="25" t="s">
        <v>16</v>
      </c>
      <c r="D93" s="55">
        <f t="shared" si="80"/>
        <v>0</v>
      </c>
      <c r="E93" s="55">
        <f>E94+E95+E96+E97</f>
        <v>0</v>
      </c>
      <c r="F93" s="55">
        <f t="shared" ref="F93:I93" si="89">F94+F95+F96+F97</f>
        <v>0</v>
      </c>
      <c r="G93" s="55">
        <f t="shared" si="89"/>
        <v>0</v>
      </c>
      <c r="H93" s="55">
        <f t="shared" si="89"/>
        <v>0</v>
      </c>
      <c r="I93" s="55">
        <f t="shared" si="89"/>
        <v>0</v>
      </c>
      <c r="J93" s="55">
        <f>J94+J95+J96+J97</f>
        <v>0</v>
      </c>
      <c r="K93" s="55">
        <f t="shared" ref="K93:O93" si="90">K94+K95+K96+K97</f>
        <v>0</v>
      </c>
      <c r="L93" s="75">
        <f t="shared" si="90"/>
        <v>0</v>
      </c>
      <c r="M93" s="78">
        <f t="shared" si="90"/>
        <v>0</v>
      </c>
      <c r="N93" s="56">
        <f t="shared" si="90"/>
        <v>0</v>
      </c>
      <c r="O93" s="56">
        <f t="shared" si="90"/>
        <v>0</v>
      </c>
      <c r="P93" s="113"/>
    </row>
    <row r="94" spans="1:16" x14ac:dyDescent="0.25">
      <c r="A94" s="113"/>
      <c r="B94" s="108"/>
      <c r="C94" s="44" t="s">
        <v>60</v>
      </c>
      <c r="D94" s="55">
        <f t="shared" ref="D94:D111" si="91">SUM(E94:O94)</f>
        <v>0</v>
      </c>
      <c r="E94" s="57">
        <v>0</v>
      </c>
      <c r="F94" s="57">
        <v>0</v>
      </c>
      <c r="G94" s="57">
        <v>0</v>
      </c>
      <c r="H94" s="57">
        <v>0</v>
      </c>
      <c r="I94" s="57">
        <v>0</v>
      </c>
      <c r="J94" s="57">
        <v>0</v>
      </c>
      <c r="K94" s="57">
        <v>0</v>
      </c>
      <c r="L94" s="76">
        <v>0</v>
      </c>
      <c r="M94" s="77">
        <v>0</v>
      </c>
      <c r="N94" s="58">
        <v>0</v>
      </c>
      <c r="O94" s="58">
        <v>0</v>
      </c>
      <c r="P94" s="113"/>
    </row>
    <row r="95" spans="1:16" x14ac:dyDescent="0.25">
      <c r="A95" s="113"/>
      <c r="B95" s="108"/>
      <c r="C95" s="44" t="s">
        <v>61</v>
      </c>
      <c r="D95" s="55">
        <f t="shared" si="91"/>
        <v>0</v>
      </c>
      <c r="E95" s="57">
        <v>0</v>
      </c>
      <c r="F95" s="57">
        <v>0</v>
      </c>
      <c r="G95" s="57">
        <v>0</v>
      </c>
      <c r="H95" s="57">
        <v>0</v>
      </c>
      <c r="I95" s="57">
        <v>0</v>
      </c>
      <c r="J95" s="57">
        <v>0</v>
      </c>
      <c r="K95" s="57">
        <v>0</v>
      </c>
      <c r="L95" s="76">
        <v>0</v>
      </c>
      <c r="M95" s="77">
        <v>0</v>
      </c>
      <c r="N95" s="58">
        <v>0</v>
      </c>
      <c r="O95" s="58">
        <v>0</v>
      </c>
      <c r="P95" s="113"/>
    </row>
    <row r="96" spans="1:16" x14ac:dyDescent="0.25">
      <c r="A96" s="113"/>
      <c r="B96" s="108"/>
      <c r="C96" s="44" t="s">
        <v>62</v>
      </c>
      <c r="D96" s="55">
        <f t="shared" si="91"/>
        <v>0</v>
      </c>
      <c r="E96" s="57">
        <v>0</v>
      </c>
      <c r="F96" s="57">
        <v>0</v>
      </c>
      <c r="G96" s="57">
        <v>0</v>
      </c>
      <c r="H96" s="57">
        <v>0</v>
      </c>
      <c r="I96" s="57">
        <v>0</v>
      </c>
      <c r="J96" s="57">
        <v>0</v>
      </c>
      <c r="K96" s="57">
        <v>0</v>
      </c>
      <c r="L96" s="76">
        <v>0</v>
      </c>
      <c r="M96" s="77">
        <v>0</v>
      </c>
      <c r="N96" s="58">
        <v>0</v>
      </c>
      <c r="O96" s="58">
        <v>0</v>
      </c>
      <c r="P96" s="113"/>
    </row>
    <row r="97" spans="1:16" x14ac:dyDescent="0.25">
      <c r="A97" s="114"/>
      <c r="B97" s="109"/>
      <c r="C97" s="44" t="s">
        <v>63</v>
      </c>
      <c r="D97" s="55">
        <f t="shared" si="91"/>
        <v>0</v>
      </c>
      <c r="E97" s="57">
        <v>0</v>
      </c>
      <c r="F97" s="57">
        <v>0</v>
      </c>
      <c r="G97" s="57">
        <v>0</v>
      </c>
      <c r="H97" s="57">
        <v>0</v>
      </c>
      <c r="I97" s="57">
        <v>0</v>
      </c>
      <c r="J97" s="57">
        <v>0</v>
      </c>
      <c r="K97" s="57">
        <v>0</v>
      </c>
      <c r="L97" s="76">
        <v>0</v>
      </c>
      <c r="M97" s="77">
        <v>0</v>
      </c>
      <c r="N97" s="58">
        <v>0</v>
      </c>
      <c r="O97" s="58">
        <v>0</v>
      </c>
      <c r="P97" s="113"/>
    </row>
    <row r="98" spans="1:16" x14ac:dyDescent="0.25">
      <c r="A98" s="112" t="s">
        <v>103</v>
      </c>
      <c r="B98" s="107" t="s">
        <v>102</v>
      </c>
      <c r="C98" s="25" t="s">
        <v>16</v>
      </c>
      <c r="D98" s="55">
        <f t="shared" si="91"/>
        <v>65</v>
      </c>
      <c r="E98" s="55">
        <f>E99+E100+E101+E102</f>
        <v>0</v>
      </c>
      <c r="F98" s="55">
        <f t="shared" ref="F98:I98" si="92">F99+F100+F101+F102</f>
        <v>0</v>
      </c>
      <c r="G98" s="55">
        <f t="shared" si="92"/>
        <v>0</v>
      </c>
      <c r="H98" s="55">
        <f t="shared" si="92"/>
        <v>0</v>
      </c>
      <c r="I98" s="55">
        <f t="shared" si="92"/>
        <v>0</v>
      </c>
      <c r="J98" s="55">
        <f>J99+J100+J101+J102</f>
        <v>65</v>
      </c>
      <c r="K98" s="55">
        <f t="shared" ref="K98:O98" si="93">K99+K100+K101+K102</f>
        <v>0</v>
      </c>
      <c r="L98" s="75">
        <f t="shared" si="93"/>
        <v>0</v>
      </c>
      <c r="M98" s="78">
        <f t="shared" si="93"/>
        <v>0</v>
      </c>
      <c r="N98" s="56">
        <f t="shared" si="93"/>
        <v>0</v>
      </c>
      <c r="O98" s="56">
        <f t="shared" si="93"/>
        <v>0</v>
      </c>
      <c r="P98" s="113"/>
    </row>
    <row r="99" spans="1:16" x14ac:dyDescent="0.25">
      <c r="A99" s="113"/>
      <c r="B99" s="108"/>
      <c r="C99" s="44" t="s">
        <v>60</v>
      </c>
      <c r="D99" s="55">
        <f t="shared" si="91"/>
        <v>0</v>
      </c>
      <c r="E99" s="57">
        <v>0</v>
      </c>
      <c r="F99" s="57">
        <v>0</v>
      </c>
      <c r="G99" s="57">
        <v>0</v>
      </c>
      <c r="H99" s="57">
        <v>0</v>
      </c>
      <c r="I99" s="57">
        <v>0</v>
      </c>
      <c r="J99" s="57">
        <v>0</v>
      </c>
      <c r="K99" s="57">
        <v>0</v>
      </c>
      <c r="L99" s="76">
        <v>0</v>
      </c>
      <c r="M99" s="77">
        <v>0</v>
      </c>
      <c r="N99" s="58">
        <v>0</v>
      </c>
      <c r="O99" s="58">
        <v>0</v>
      </c>
      <c r="P99" s="113"/>
    </row>
    <row r="100" spans="1:16" x14ac:dyDescent="0.25">
      <c r="A100" s="113"/>
      <c r="B100" s="108"/>
      <c r="C100" s="44" t="s">
        <v>61</v>
      </c>
      <c r="D100" s="55">
        <f t="shared" si="91"/>
        <v>61.75</v>
      </c>
      <c r="E100" s="57">
        <v>0</v>
      </c>
      <c r="F100" s="57">
        <v>0</v>
      </c>
      <c r="G100" s="57">
        <v>0</v>
      </c>
      <c r="H100" s="57">
        <v>0</v>
      </c>
      <c r="I100" s="57">
        <v>0</v>
      </c>
      <c r="J100" s="57">
        <v>61.75</v>
      </c>
      <c r="K100" s="57">
        <v>0</v>
      </c>
      <c r="L100" s="76">
        <v>0</v>
      </c>
      <c r="M100" s="77">
        <v>0</v>
      </c>
      <c r="N100" s="58">
        <v>0</v>
      </c>
      <c r="O100" s="58">
        <v>0</v>
      </c>
      <c r="P100" s="113"/>
    </row>
    <row r="101" spans="1:16" x14ac:dyDescent="0.25">
      <c r="A101" s="113"/>
      <c r="B101" s="108"/>
      <c r="C101" s="44" t="s">
        <v>62</v>
      </c>
      <c r="D101" s="55">
        <f t="shared" si="91"/>
        <v>3.25</v>
      </c>
      <c r="E101" s="57">
        <v>0</v>
      </c>
      <c r="F101" s="57">
        <v>0</v>
      </c>
      <c r="G101" s="57">
        <v>0</v>
      </c>
      <c r="H101" s="57">
        <v>0</v>
      </c>
      <c r="I101" s="57">
        <v>0</v>
      </c>
      <c r="J101" s="57">
        <v>3.25</v>
      </c>
      <c r="K101" s="57">
        <v>0</v>
      </c>
      <c r="L101" s="76">
        <v>0</v>
      </c>
      <c r="M101" s="77">
        <v>0</v>
      </c>
      <c r="N101" s="58">
        <v>0</v>
      </c>
      <c r="O101" s="58">
        <v>0</v>
      </c>
      <c r="P101" s="113"/>
    </row>
    <row r="102" spans="1:16" x14ac:dyDescent="0.25">
      <c r="A102" s="114"/>
      <c r="B102" s="109"/>
      <c r="C102" s="44" t="s">
        <v>63</v>
      </c>
      <c r="D102" s="55">
        <f t="shared" si="91"/>
        <v>0</v>
      </c>
      <c r="E102" s="57">
        <v>0</v>
      </c>
      <c r="F102" s="57">
        <v>0</v>
      </c>
      <c r="G102" s="57">
        <v>0</v>
      </c>
      <c r="H102" s="57">
        <v>0</v>
      </c>
      <c r="I102" s="57">
        <v>0</v>
      </c>
      <c r="J102" s="57">
        <v>0</v>
      </c>
      <c r="K102" s="57">
        <v>0</v>
      </c>
      <c r="L102" s="76">
        <v>0</v>
      </c>
      <c r="M102" s="77">
        <v>0</v>
      </c>
      <c r="N102" s="58">
        <v>0</v>
      </c>
      <c r="O102" s="58">
        <v>0</v>
      </c>
      <c r="P102" s="113"/>
    </row>
    <row r="103" spans="1:16" x14ac:dyDescent="0.25">
      <c r="A103" s="112" t="s">
        <v>108</v>
      </c>
      <c r="B103" s="107" t="s">
        <v>106</v>
      </c>
      <c r="C103" s="25" t="s">
        <v>16</v>
      </c>
      <c r="D103" s="55">
        <f t="shared" si="91"/>
        <v>109.17</v>
      </c>
      <c r="E103" s="55">
        <f>E104+E105+E106+E107</f>
        <v>0</v>
      </c>
      <c r="F103" s="55">
        <f t="shared" ref="F103:I103" si="94">F104+F105+F106+F107</f>
        <v>0</v>
      </c>
      <c r="G103" s="55">
        <f t="shared" si="94"/>
        <v>0</v>
      </c>
      <c r="H103" s="55">
        <f t="shared" si="94"/>
        <v>0</v>
      </c>
      <c r="I103" s="55">
        <f t="shared" si="94"/>
        <v>0</v>
      </c>
      <c r="J103" s="55">
        <f>J104+J105+J106+J107</f>
        <v>109.17</v>
      </c>
      <c r="K103" s="55">
        <f t="shared" ref="K103:O103" si="95">K104+K105+K106+K107</f>
        <v>0</v>
      </c>
      <c r="L103" s="75">
        <f t="shared" si="95"/>
        <v>0</v>
      </c>
      <c r="M103" s="78">
        <f t="shared" si="95"/>
        <v>0</v>
      </c>
      <c r="N103" s="56">
        <f t="shared" si="95"/>
        <v>0</v>
      </c>
      <c r="O103" s="56">
        <f t="shared" si="95"/>
        <v>0</v>
      </c>
      <c r="P103" s="113"/>
    </row>
    <row r="104" spans="1:16" x14ac:dyDescent="0.25">
      <c r="A104" s="113"/>
      <c r="B104" s="108"/>
      <c r="C104" s="44" t="s">
        <v>60</v>
      </c>
      <c r="D104" s="55">
        <f t="shared" si="91"/>
        <v>0</v>
      </c>
      <c r="E104" s="57">
        <v>0</v>
      </c>
      <c r="F104" s="57">
        <v>0</v>
      </c>
      <c r="G104" s="57">
        <v>0</v>
      </c>
      <c r="H104" s="57">
        <v>0</v>
      </c>
      <c r="I104" s="57">
        <v>0</v>
      </c>
      <c r="J104" s="57">
        <v>0</v>
      </c>
      <c r="K104" s="57">
        <v>0</v>
      </c>
      <c r="L104" s="76">
        <v>0</v>
      </c>
      <c r="M104" s="77">
        <v>0</v>
      </c>
      <c r="N104" s="58">
        <v>0</v>
      </c>
      <c r="O104" s="58">
        <v>0</v>
      </c>
      <c r="P104" s="113"/>
    </row>
    <row r="105" spans="1:16" x14ac:dyDescent="0.25">
      <c r="A105" s="113"/>
      <c r="B105" s="108"/>
      <c r="C105" s="44" t="s">
        <v>61</v>
      </c>
      <c r="D105" s="55">
        <f t="shared" si="91"/>
        <v>103.7115</v>
      </c>
      <c r="E105" s="57">
        <v>0</v>
      </c>
      <c r="F105" s="57">
        <v>0</v>
      </c>
      <c r="G105" s="57">
        <v>0</v>
      </c>
      <c r="H105" s="57">
        <v>0</v>
      </c>
      <c r="I105" s="57">
        <v>0</v>
      </c>
      <c r="J105" s="57">
        <v>103.7115</v>
      </c>
      <c r="K105" s="57">
        <v>0</v>
      </c>
      <c r="L105" s="76">
        <v>0</v>
      </c>
      <c r="M105" s="77">
        <v>0</v>
      </c>
      <c r="N105" s="58">
        <v>0</v>
      </c>
      <c r="O105" s="58">
        <v>0</v>
      </c>
      <c r="P105" s="113"/>
    </row>
    <row r="106" spans="1:16" x14ac:dyDescent="0.25">
      <c r="A106" s="113"/>
      <c r="B106" s="108"/>
      <c r="C106" s="44" t="s">
        <v>62</v>
      </c>
      <c r="D106" s="55">
        <f t="shared" si="91"/>
        <v>5.4584999999999999</v>
      </c>
      <c r="E106" s="57">
        <v>0</v>
      </c>
      <c r="F106" s="57">
        <v>0</v>
      </c>
      <c r="G106" s="57">
        <v>0</v>
      </c>
      <c r="H106" s="57">
        <v>0</v>
      </c>
      <c r="I106" s="57">
        <v>0</v>
      </c>
      <c r="J106" s="57">
        <v>5.4584999999999999</v>
      </c>
      <c r="K106" s="57">
        <v>0</v>
      </c>
      <c r="L106" s="76">
        <v>0</v>
      </c>
      <c r="M106" s="77">
        <v>0</v>
      </c>
      <c r="N106" s="58">
        <v>0</v>
      </c>
      <c r="O106" s="58">
        <v>0</v>
      </c>
      <c r="P106" s="113"/>
    </row>
    <row r="107" spans="1:16" x14ac:dyDescent="0.25">
      <c r="A107" s="114"/>
      <c r="B107" s="109"/>
      <c r="C107" s="44" t="s">
        <v>63</v>
      </c>
      <c r="D107" s="55">
        <f t="shared" si="91"/>
        <v>0</v>
      </c>
      <c r="E107" s="57">
        <v>0</v>
      </c>
      <c r="F107" s="57">
        <v>0</v>
      </c>
      <c r="G107" s="57">
        <v>0</v>
      </c>
      <c r="H107" s="57">
        <v>0</v>
      </c>
      <c r="I107" s="57">
        <v>0</v>
      </c>
      <c r="J107" s="57">
        <v>0</v>
      </c>
      <c r="K107" s="57">
        <v>0</v>
      </c>
      <c r="L107" s="76">
        <v>0</v>
      </c>
      <c r="M107" s="77">
        <v>0</v>
      </c>
      <c r="N107" s="58">
        <v>0</v>
      </c>
      <c r="O107" s="58">
        <v>0</v>
      </c>
      <c r="P107" s="113"/>
    </row>
    <row r="108" spans="1:16" x14ac:dyDescent="0.25">
      <c r="A108" s="112" t="s">
        <v>109</v>
      </c>
      <c r="B108" s="107" t="s">
        <v>107</v>
      </c>
      <c r="C108" s="25" t="s">
        <v>16</v>
      </c>
      <c r="D108" s="55">
        <f t="shared" si="91"/>
        <v>227.3</v>
      </c>
      <c r="E108" s="55">
        <f>E109+E110+E111+E112</f>
        <v>0</v>
      </c>
      <c r="F108" s="55">
        <f t="shared" ref="F108:I108" si="96">F109+F110+F111+F112</f>
        <v>0</v>
      </c>
      <c r="G108" s="55">
        <f t="shared" si="96"/>
        <v>0</v>
      </c>
      <c r="H108" s="55">
        <f t="shared" si="96"/>
        <v>0</v>
      </c>
      <c r="I108" s="55">
        <f t="shared" si="96"/>
        <v>0</v>
      </c>
      <c r="J108" s="55">
        <f>J109+J110+J111+J112</f>
        <v>227.3</v>
      </c>
      <c r="K108" s="55">
        <f t="shared" ref="K108:O108" si="97">K109+K110+K111+K112</f>
        <v>0</v>
      </c>
      <c r="L108" s="75">
        <f t="shared" si="97"/>
        <v>0</v>
      </c>
      <c r="M108" s="78">
        <f t="shared" si="97"/>
        <v>0</v>
      </c>
      <c r="N108" s="56">
        <f t="shared" si="97"/>
        <v>0</v>
      </c>
      <c r="O108" s="56">
        <f t="shared" si="97"/>
        <v>0</v>
      </c>
      <c r="P108" s="113"/>
    </row>
    <row r="109" spans="1:16" x14ac:dyDescent="0.25">
      <c r="A109" s="113"/>
      <c r="B109" s="108"/>
      <c r="C109" s="44" t="s">
        <v>60</v>
      </c>
      <c r="D109" s="55">
        <f t="shared" si="91"/>
        <v>0</v>
      </c>
      <c r="E109" s="57">
        <v>0</v>
      </c>
      <c r="F109" s="57">
        <v>0</v>
      </c>
      <c r="G109" s="57">
        <v>0</v>
      </c>
      <c r="H109" s="57">
        <v>0</v>
      </c>
      <c r="I109" s="57">
        <v>0</v>
      </c>
      <c r="J109" s="57">
        <v>0</v>
      </c>
      <c r="K109" s="57">
        <v>0</v>
      </c>
      <c r="L109" s="76">
        <v>0</v>
      </c>
      <c r="M109" s="77">
        <v>0</v>
      </c>
      <c r="N109" s="58">
        <v>0</v>
      </c>
      <c r="O109" s="58">
        <v>0</v>
      </c>
      <c r="P109" s="113"/>
    </row>
    <row r="110" spans="1:16" x14ac:dyDescent="0.25">
      <c r="A110" s="113"/>
      <c r="B110" s="108"/>
      <c r="C110" s="44" t="s">
        <v>61</v>
      </c>
      <c r="D110" s="55">
        <f t="shared" si="91"/>
        <v>215.935</v>
      </c>
      <c r="E110" s="57">
        <v>0</v>
      </c>
      <c r="F110" s="57">
        <v>0</v>
      </c>
      <c r="G110" s="57">
        <v>0</v>
      </c>
      <c r="H110" s="57">
        <v>0</v>
      </c>
      <c r="I110" s="57">
        <v>0</v>
      </c>
      <c r="J110" s="57">
        <v>215.935</v>
      </c>
      <c r="K110" s="57">
        <v>0</v>
      </c>
      <c r="L110" s="76">
        <v>0</v>
      </c>
      <c r="M110" s="77">
        <v>0</v>
      </c>
      <c r="N110" s="58">
        <v>0</v>
      </c>
      <c r="O110" s="58">
        <v>0</v>
      </c>
      <c r="P110" s="113"/>
    </row>
    <row r="111" spans="1:16" x14ac:dyDescent="0.25">
      <c r="A111" s="113"/>
      <c r="B111" s="108"/>
      <c r="C111" s="44" t="s">
        <v>62</v>
      </c>
      <c r="D111" s="55">
        <f t="shared" si="91"/>
        <v>11.365</v>
      </c>
      <c r="E111" s="57">
        <v>0</v>
      </c>
      <c r="F111" s="57">
        <v>0</v>
      </c>
      <c r="G111" s="57">
        <v>0</v>
      </c>
      <c r="H111" s="57">
        <v>0</v>
      </c>
      <c r="I111" s="57">
        <v>0</v>
      </c>
      <c r="J111" s="57">
        <v>11.365</v>
      </c>
      <c r="K111" s="57">
        <v>0</v>
      </c>
      <c r="L111" s="76">
        <v>0</v>
      </c>
      <c r="M111" s="77">
        <v>0</v>
      </c>
      <c r="N111" s="58">
        <v>0</v>
      </c>
      <c r="O111" s="58">
        <v>0</v>
      </c>
      <c r="P111" s="113"/>
    </row>
    <row r="112" spans="1:16" x14ac:dyDescent="0.25">
      <c r="A112" s="114"/>
      <c r="B112" s="109"/>
      <c r="C112" s="44" t="s">
        <v>63</v>
      </c>
      <c r="D112" s="55">
        <f t="shared" ref="D112" si="98">SUM(E112:O112)</f>
        <v>0</v>
      </c>
      <c r="E112" s="57">
        <v>0</v>
      </c>
      <c r="F112" s="57">
        <v>0</v>
      </c>
      <c r="G112" s="57">
        <v>0</v>
      </c>
      <c r="H112" s="57">
        <v>0</v>
      </c>
      <c r="I112" s="57">
        <v>0</v>
      </c>
      <c r="J112" s="57">
        <v>0</v>
      </c>
      <c r="K112" s="57">
        <v>0</v>
      </c>
      <c r="L112" s="76">
        <v>0</v>
      </c>
      <c r="M112" s="77">
        <v>0</v>
      </c>
      <c r="N112" s="58">
        <v>0</v>
      </c>
      <c r="O112" s="58">
        <v>0</v>
      </c>
      <c r="P112" s="113"/>
    </row>
    <row r="113" spans="1:17" x14ac:dyDescent="0.25">
      <c r="A113" s="112" t="s">
        <v>112</v>
      </c>
      <c r="B113" s="107" t="s">
        <v>111</v>
      </c>
      <c r="C113" s="25" t="s">
        <v>16</v>
      </c>
      <c r="D113" s="55">
        <f>SUM(E113:O113)</f>
        <v>1800</v>
      </c>
      <c r="E113" s="55">
        <v>0</v>
      </c>
      <c r="F113" s="55">
        <v>0</v>
      </c>
      <c r="G113" s="55">
        <v>0</v>
      </c>
      <c r="H113" s="55">
        <v>0</v>
      </c>
      <c r="I113" s="55">
        <v>0</v>
      </c>
      <c r="J113" s="55">
        <v>0</v>
      </c>
      <c r="K113" s="55">
        <f>K114+K115+K116</f>
        <v>1800</v>
      </c>
      <c r="L113" s="75">
        <f t="shared" ref="L113:O113" si="99">L114+L115+L116</f>
        <v>0</v>
      </c>
      <c r="M113" s="78">
        <f t="shared" si="99"/>
        <v>0</v>
      </c>
      <c r="N113" s="56">
        <f t="shared" si="99"/>
        <v>0</v>
      </c>
      <c r="O113" s="56">
        <f t="shared" si="99"/>
        <v>0</v>
      </c>
      <c r="P113" s="113"/>
      <c r="Q113" s="61"/>
    </row>
    <row r="114" spans="1:17" x14ac:dyDescent="0.25">
      <c r="A114" s="113"/>
      <c r="B114" s="108"/>
      <c r="C114" s="44" t="s">
        <v>60</v>
      </c>
      <c r="D114" s="55">
        <f>SUM(E114:O114)</f>
        <v>0</v>
      </c>
      <c r="E114" s="57">
        <v>0</v>
      </c>
      <c r="F114" s="57">
        <v>0</v>
      </c>
      <c r="G114" s="57">
        <v>0</v>
      </c>
      <c r="H114" s="57">
        <v>0</v>
      </c>
      <c r="I114" s="57">
        <v>0</v>
      </c>
      <c r="J114" s="57">
        <v>0</v>
      </c>
      <c r="K114" s="57">
        <v>0</v>
      </c>
      <c r="L114" s="76">
        <v>0</v>
      </c>
      <c r="M114" s="77">
        <v>0</v>
      </c>
      <c r="N114" s="58">
        <v>0</v>
      </c>
      <c r="O114" s="58">
        <v>0</v>
      </c>
      <c r="P114" s="113"/>
    </row>
    <row r="115" spans="1:17" x14ac:dyDescent="0.25">
      <c r="A115" s="113"/>
      <c r="B115" s="108"/>
      <c r="C115" s="44" t="s">
        <v>61</v>
      </c>
      <c r="D115" s="55">
        <f t="shared" ref="D115:D117" si="100">SUM(E115:O115)</f>
        <v>1710</v>
      </c>
      <c r="E115" s="57">
        <v>0</v>
      </c>
      <c r="F115" s="57">
        <v>0</v>
      </c>
      <c r="G115" s="57">
        <v>0</v>
      </c>
      <c r="H115" s="57">
        <v>0</v>
      </c>
      <c r="I115" s="57">
        <v>0</v>
      </c>
      <c r="J115" s="57">
        <v>0</v>
      </c>
      <c r="K115" s="57">
        <v>1710</v>
      </c>
      <c r="L115" s="76">
        <v>0</v>
      </c>
      <c r="M115" s="77">
        <v>0</v>
      </c>
      <c r="N115" s="58">
        <v>0</v>
      </c>
      <c r="O115" s="58">
        <v>0</v>
      </c>
      <c r="P115" s="113"/>
    </row>
    <row r="116" spans="1:17" x14ac:dyDescent="0.25">
      <c r="A116" s="113"/>
      <c r="B116" s="108"/>
      <c r="C116" s="44" t="s">
        <v>62</v>
      </c>
      <c r="D116" s="55">
        <f t="shared" si="100"/>
        <v>90</v>
      </c>
      <c r="E116" s="57">
        <v>0</v>
      </c>
      <c r="F116" s="57">
        <v>0</v>
      </c>
      <c r="G116" s="57">
        <v>0</v>
      </c>
      <c r="H116" s="57">
        <v>0</v>
      </c>
      <c r="I116" s="57">
        <v>0</v>
      </c>
      <c r="J116" s="57">
        <v>0</v>
      </c>
      <c r="K116" s="57">
        <v>90</v>
      </c>
      <c r="L116" s="76">
        <v>0</v>
      </c>
      <c r="M116" s="77">
        <v>0</v>
      </c>
      <c r="N116" s="58">
        <v>0</v>
      </c>
      <c r="O116" s="58">
        <v>0</v>
      </c>
      <c r="P116" s="113"/>
    </row>
    <row r="117" spans="1:17" x14ac:dyDescent="0.25">
      <c r="A117" s="114"/>
      <c r="B117" s="109"/>
      <c r="C117" s="44" t="s">
        <v>63</v>
      </c>
      <c r="D117" s="55">
        <f t="shared" si="100"/>
        <v>0</v>
      </c>
      <c r="E117" s="57">
        <v>0</v>
      </c>
      <c r="F117" s="57">
        <v>0</v>
      </c>
      <c r="G117" s="57">
        <v>0</v>
      </c>
      <c r="H117" s="57">
        <v>0</v>
      </c>
      <c r="I117" s="57">
        <v>0</v>
      </c>
      <c r="J117" s="57">
        <v>0</v>
      </c>
      <c r="K117" s="57">
        <v>0</v>
      </c>
      <c r="L117" s="76">
        <v>0</v>
      </c>
      <c r="M117" s="77">
        <v>0</v>
      </c>
      <c r="N117" s="58">
        <v>0</v>
      </c>
      <c r="O117" s="58">
        <v>0</v>
      </c>
      <c r="P117" s="113"/>
    </row>
    <row r="118" spans="1:17" x14ac:dyDescent="0.25">
      <c r="A118" s="112" t="s">
        <v>113</v>
      </c>
      <c r="B118" s="107" t="s">
        <v>114</v>
      </c>
      <c r="C118" s="25" t="s">
        <v>16</v>
      </c>
      <c r="D118" s="55">
        <f>SUM(E118:O118)</f>
        <v>153.35138000000001</v>
      </c>
      <c r="E118" s="55">
        <v>0</v>
      </c>
      <c r="F118" s="55">
        <v>0</v>
      </c>
      <c r="G118" s="55">
        <v>0</v>
      </c>
      <c r="H118" s="55">
        <v>0</v>
      </c>
      <c r="I118" s="55">
        <v>0</v>
      </c>
      <c r="J118" s="55">
        <v>0</v>
      </c>
      <c r="K118" s="55">
        <f>K119+K120+K121</f>
        <v>153.35138000000001</v>
      </c>
      <c r="L118" s="75">
        <f t="shared" ref="L118:O118" si="101">L119+L120+L121</f>
        <v>0</v>
      </c>
      <c r="M118" s="78">
        <f t="shared" si="101"/>
        <v>0</v>
      </c>
      <c r="N118" s="56">
        <f t="shared" si="101"/>
        <v>0</v>
      </c>
      <c r="O118" s="56">
        <f t="shared" si="101"/>
        <v>0</v>
      </c>
      <c r="P118" s="113"/>
      <c r="Q118" s="61"/>
    </row>
    <row r="119" spans="1:17" x14ac:dyDescent="0.25">
      <c r="A119" s="113"/>
      <c r="B119" s="108"/>
      <c r="C119" s="44" t="s">
        <v>60</v>
      </c>
      <c r="D119" s="55">
        <f>SUM(E119:O119)</f>
        <v>0</v>
      </c>
      <c r="E119" s="57">
        <v>0</v>
      </c>
      <c r="F119" s="57">
        <v>0</v>
      </c>
      <c r="G119" s="57">
        <v>0</v>
      </c>
      <c r="H119" s="57">
        <v>0</v>
      </c>
      <c r="I119" s="57">
        <v>0</v>
      </c>
      <c r="J119" s="57">
        <v>0</v>
      </c>
      <c r="K119" s="57">
        <v>0</v>
      </c>
      <c r="L119" s="76">
        <v>0</v>
      </c>
      <c r="M119" s="77">
        <v>0</v>
      </c>
      <c r="N119" s="58">
        <v>0</v>
      </c>
      <c r="O119" s="58">
        <v>0</v>
      </c>
      <c r="P119" s="113"/>
    </row>
    <row r="120" spans="1:17" x14ac:dyDescent="0.25">
      <c r="A120" s="113"/>
      <c r="B120" s="108"/>
      <c r="C120" s="44" t="s">
        <v>61</v>
      </c>
      <c r="D120" s="55">
        <f t="shared" ref="D120:D122" si="102">SUM(E120:O120)</f>
        <v>145.68380999999999</v>
      </c>
      <c r="E120" s="57">
        <v>0</v>
      </c>
      <c r="F120" s="57">
        <v>0</v>
      </c>
      <c r="G120" s="57">
        <v>0</v>
      </c>
      <c r="H120" s="57">
        <v>0</v>
      </c>
      <c r="I120" s="57">
        <v>0</v>
      </c>
      <c r="J120" s="57">
        <v>0</v>
      </c>
      <c r="K120" s="57">
        <v>145.68380999999999</v>
      </c>
      <c r="L120" s="76">
        <v>0</v>
      </c>
      <c r="M120" s="77">
        <v>0</v>
      </c>
      <c r="N120" s="58">
        <v>0</v>
      </c>
      <c r="O120" s="58">
        <v>0</v>
      </c>
      <c r="P120" s="113"/>
    </row>
    <row r="121" spans="1:17" x14ac:dyDescent="0.25">
      <c r="A121" s="113"/>
      <c r="B121" s="108"/>
      <c r="C121" s="44" t="s">
        <v>62</v>
      </c>
      <c r="D121" s="55">
        <f t="shared" si="102"/>
        <v>7.6675700000000004</v>
      </c>
      <c r="E121" s="57">
        <v>0</v>
      </c>
      <c r="F121" s="57">
        <v>0</v>
      </c>
      <c r="G121" s="57">
        <v>0</v>
      </c>
      <c r="H121" s="57">
        <v>0</v>
      </c>
      <c r="I121" s="57">
        <v>0</v>
      </c>
      <c r="J121" s="57">
        <v>0</v>
      </c>
      <c r="K121" s="57">
        <v>7.6675700000000004</v>
      </c>
      <c r="L121" s="76">
        <v>0</v>
      </c>
      <c r="M121" s="77">
        <v>0</v>
      </c>
      <c r="N121" s="58">
        <v>0</v>
      </c>
      <c r="O121" s="58">
        <v>0</v>
      </c>
      <c r="P121" s="113"/>
    </row>
    <row r="122" spans="1:17" x14ac:dyDescent="0.25">
      <c r="A122" s="114"/>
      <c r="B122" s="109"/>
      <c r="C122" s="44" t="s">
        <v>63</v>
      </c>
      <c r="D122" s="55">
        <f t="shared" si="102"/>
        <v>0</v>
      </c>
      <c r="E122" s="57">
        <v>0</v>
      </c>
      <c r="F122" s="57">
        <v>0</v>
      </c>
      <c r="G122" s="57">
        <v>0</v>
      </c>
      <c r="H122" s="57">
        <v>0</v>
      </c>
      <c r="I122" s="57">
        <v>0</v>
      </c>
      <c r="J122" s="57">
        <v>0</v>
      </c>
      <c r="K122" s="57">
        <v>0</v>
      </c>
      <c r="L122" s="76">
        <v>0</v>
      </c>
      <c r="M122" s="77">
        <v>0</v>
      </c>
      <c r="N122" s="58">
        <v>0</v>
      </c>
      <c r="O122" s="58">
        <v>0</v>
      </c>
      <c r="P122" s="113"/>
    </row>
    <row r="123" spans="1:17" x14ac:dyDescent="0.25">
      <c r="A123" s="112" t="s">
        <v>115</v>
      </c>
      <c r="B123" s="107" t="s">
        <v>116</v>
      </c>
      <c r="C123" s="25" t="s">
        <v>16</v>
      </c>
      <c r="D123" s="55">
        <f>D124+D125+D126+D127</f>
        <v>0</v>
      </c>
      <c r="E123" s="57">
        <f>SUM(E124:E127)</f>
        <v>0</v>
      </c>
      <c r="F123" s="57">
        <f t="shared" ref="F123:O123" si="103">SUM(F124:F127)</f>
        <v>0</v>
      </c>
      <c r="G123" s="57">
        <f t="shared" si="103"/>
        <v>0</v>
      </c>
      <c r="H123" s="57">
        <f t="shared" si="103"/>
        <v>0</v>
      </c>
      <c r="I123" s="57">
        <f t="shared" si="103"/>
        <v>0</v>
      </c>
      <c r="J123" s="57">
        <f t="shared" si="103"/>
        <v>0</v>
      </c>
      <c r="K123" s="57">
        <f t="shared" si="103"/>
        <v>0</v>
      </c>
      <c r="L123" s="76">
        <f t="shared" si="103"/>
        <v>0</v>
      </c>
      <c r="M123" s="76">
        <f t="shared" si="103"/>
        <v>0</v>
      </c>
      <c r="N123" s="57">
        <f t="shared" si="103"/>
        <v>0</v>
      </c>
      <c r="O123" s="57">
        <f t="shared" si="103"/>
        <v>0</v>
      </c>
      <c r="P123" s="113"/>
    </row>
    <row r="124" spans="1:17" x14ac:dyDescent="0.25">
      <c r="A124" s="113"/>
      <c r="B124" s="108"/>
      <c r="C124" s="44" t="s">
        <v>60</v>
      </c>
      <c r="D124" s="55">
        <f>SUM(E124:O124)</f>
        <v>0</v>
      </c>
      <c r="E124" s="57">
        <v>0</v>
      </c>
      <c r="F124" s="57">
        <v>0</v>
      </c>
      <c r="G124" s="57">
        <v>0</v>
      </c>
      <c r="H124" s="57">
        <v>0</v>
      </c>
      <c r="I124" s="57">
        <v>0</v>
      </c>
      <c r="J124" s="57">
        <v>0</v>
      </c>
      <c r="K124" s="57">
        <v>0</v>
      </c>
      <c r="L124" s="76">
        <v>0</v>
      </c>
      <c r="M124" s="77">
        <v>0</v>
      </c>
      <c r="N124" s="58">
        <v>0</v>
      </c>
      <c r="O124" s="58">
        <v>0</v>
      </c>
      <c r="P124" s="113"/>
    </row>
    <row r="125" spans="1:17" x14ac:dyDescent="0.25">
      <c r="A125" s="113"/>
      <c r="B125" s="108"/>
      <c r="C125" s="44" t="s">
        <v>61</v>
      </c>
      <c r="D125" s="55">
        <f t="shared" ref="D125:D127" si="104">SUM(E125:O125)</f>
        <v>0</v>
      </c>
      <c r="E125" s="57">
        <v>0</v>
      </c>
      <c r="F125" s="57">
        <v>0</v>
      </c>
      <c r="G125" s="57">
        <v>0</v>
      </c>
      <c r="H125" s="57">
        <v>0</v>
      </c>
      <c r="I125" s="57">
        <v>0</v>
      </c>
      <c r="J125" s="57">
        <v>0</v>
      </c>
      <c r="K125" s="57">
        <v>0</v>
      </c>
      <c r="L125" s="76">
        <v>0</v>
      </c>
      <c r="M125" s="77">
        <v>0</v>
      </c>
      <c r="N125" s="58">
        <v>0</v>
      </c>
      <c r="O125" s="58">
        <v>0</v>
      </c>
      <c r="P125" s="113"/>
    </row>
    <row r="126" spans="1:17" x14ac:dyDescent="0.25">
      <c r="A126" s="113"/>
      <c r="B126" s="108"/>
      <c r="C126" s="44" t="s">
        <v>62</v>
      </c>
      <c r="D126" s="55">
        <f t="shared" si="104"/>
        <v>0</v>
      </c>
      <c r="E126" s="57">
        <v>0</v>
      </c>
      <c r="F126" s="57">
        <v>0</v>
      </c>
      <c r="G126" s="57">
        <v>0</v>
      </c>
      <c r="H126" s="57">
        <v>0</v>
      </c>
      <c r="I126" s="57">
        <v>0</v>
      </c>
      <c r="J126" s="57">
        <v>0</v>
      </c>
      <c r="K126" s="57">
        <v>0</v>
      </c>
      <c r="L126" s="76">
        <v>0</v>
      </c>
      <c r="M126" s="77">
        <v>0</v>
      </c>
      <c r="N126" s="58">
        <v>0</v>
      </c>
      <c r="O126" s="58">
        <v>0</v>
      </c>
      <c r="P126" s="113"/>
    </row>
    <row r="127" spans="1:17" x14ac:dyDescent="0.25">
      <c r="A127" s="114"/>
      <c r="B127" s="109"/>
      <c r="C127" s="44" t="s">
        <v>63</v>
      </c>
      <c r="D127" s="55">
        <f t="shared" si="104"/>
        <v>0</v>
      </c>
      <c r="E127" s="57">
        <v>0</v>
      </c>
      <c r="F127" s="57">
        <v>0</v>
      </c>
      <c r="G127" s="57">
        <v>0</v>
      </c>
      <c r="H127" s="57">
        <v>0</v>
      </c>
      <c r="I127" s="57">
        <v>0</v>
      </c>
      <c r="J127" s="57">
        <v>0</v>
      </c>
      <c r="K127" s="57">
        <v>0</v>
      </c>
      <c r="L127" s="76">
        <v>0</v>
      </c>
      <c r="M127" s="77">
        <v>0</v>
      </c>
      <c r="N127" s="58">
        <v>0</v>
      </c>
      <c r="O127" s="58">
        <v>0</v>
      </c>
      <c r="P127" s="113"/>
    </row>
    <row r="128" spans="1:17" x14ac:dyDescent="0.25">
      <c r="A128" s="112" t="s">
        <v>119</v>
      </c>
      <c r="B128" s="107" t="s">
        <v>121</v>
      </c>
      <c r="C128" s="25" t="s">
        <v>16</v>
      </c>
      <c r="D128" s="55">
        <f>D129+D130+D131+D132</f>
        <v>2308.89453</v>
      </c>
      <c r="E128" s="57">
        <f>SUM(E129:E132)</f>
        <v>0</v>
      </c>
      <c r="F128" s="57">
        <f t="shared" ref="F128:O128" si="105">SUM(F129:F132)</f>
        <v>0</v>
      </c>
      <c r="G128" s="57">
        <f t="shared" si="105"/>
        <v>0</v>
      </c>
      <c r="H128" s="57">
        <f t="shared" si="105"/>
        <v>0</v>
      </c>
      <c r="I128" s="57">
        <f t="shared" si="105"/>
        <v>0</v>
      </c>
      <c r="J128" s="57">
        <f t="shared" si="105"/>
        <v>0</v>
      </c>
      <c r="K128" s="57">
        <f t="shared" si="105"/>
        <v>0</v>
      </c>
      <c r="L128" s="75">
        <f t="shared" si="105"/>
        <v>2308.89453</v>
      </c>
      <c r="M128" s="76">
        <f t="shared" si="105"/>
        <v>0</v>
      </c>
      <c r="N128" s="57">
        <f t="shared" si="105"/>
        <v>0</v>
      </c>
      <c r="O128" s="57">
        <f t="shared" si="105"/>
        <v>0</v>
      </c>
      <c r="P128" s="113"/>
    </row>
    <row r="129" spans="1:16" x14ac:dyDescent="0.25">
      <c r="A129" s="113"/>
      <c r="B129" s="108"/>
      <c r="C129" s="44" t="s">
        <v>60</v>
      </c>
      <c r="D129" s="55">
        <f>SUM(E129:O129)</f>
        <v>0</v>
      </c>
      <c r="E129" s="57">
        <v>0</v>
      </c>
      <c r="F129" s="57">
        <v>0</v>
      </c>
      <c r="G129" s="57">
        <v>0</v>
      </c>
      <c r="H129" s="57">
        <v>0</v>
      </c>
      <c r="I129" s="57">
        <v>0</v>
      </c>
      <c r="J129" s="57">
        <v>0</v>
      </c>
      <c r="K129" s="57">
        <v>0</v>
      </c>
      <c r="L129" s="76">
        <v>0</v>
      </c>
      <c r="M129" s="77">
        <v>0</v>
      </c>
      <c r="N129" s="58">
        <v>0</v>
      </c>
      <c r="O129" s="58">
        <v>0</v>
      </c>
      <c r="P129" s="113"/>
    </row>
    <row r="130" spans="1:16" x14ac:dyDescent="0.25">
      <c r="A130" s="113"/>
      <c r="B130" s="108"/>
      <c r="C130" s="44" t="s">
        <v>61</v>
      </c>
      <c r="D130" s="55">
        <f t="shared" ref="D130:D132" si="106">SUM(E130:O130)</f>
        <v>2193.4497999999999</v>
      </c>
      <c r="E130" s="57">
        <v>0</v>
      </c>
      <c r="F130" s="57">
        <v>0</v>
      </c>
      <c r="G130" s="57">
        <v>0</v>
      </c>
      <c r="H130" s="57">
        <v>0</v>
      </c>
      <c r="I130" s="57">
        <v>0</v>
      </c>
      <c r="J130" s="57">
        <v>0</v>
      </c>
      <c r="K130" s="57">
        <v>0</v>
      </c>
      <c r="L130" s="76">
        <v>2193.4497999999999</v>
      </c>
      <c r="M130" s="77">
        <v>0</v>
      </c>
      <c r="N130" s="58">
        <v>0</v>
      </c>
      <c r="O130" s="58">
        <v>0</v>
      </c>
      <c r="P130" s="113"/>
    </row>
    <row r="131" spans="1:16" x14ac:dyDescent="0.25">
      <c r="A131" s="113"/>
      <c r="B131" s="108"/>
      <c r="C131" s="44" t="s">
        <v>62</v>
      </c>
      <c r="D131" s="55">
        <f t="shared" si="106"/>
        <v>115.44473000000001</v>
      </c>
      <c r="E131" s="57">
        <v>0</v>
      </c>
      <c r="F131" s="57">
        <v>0</v>
      </c>
      <c r="G131" s="57">
        <v>0</v>
      </c>
      <c r="H131" s="57">
        <v>0</v>
      </c>
      <c r="I131" s="57">
        <v>0</v>
      </c>
      <c r="J131" s="57">
        <v>0</v>
      </c>
      <c r="K131" s="57">
        <v>0</v>
      </c>
      <c r="L131" s="76">
        <v>115.44473000000001</v>
      </c>
      <c r="M131" s="77">
        <v>0</v>
      </c>
      <c r="N131" s="58">
        <v>0</v>
      </c>
      <c r="O131" s="58">
        <v>0</v>
      </c>
      <c r="P131" s="113"/>
    </row>
    <row r="132" spans="1:16" x14ac:dyDescent="0.25">
      <c r="A132" s="114"/>
      <c r="B132" s="109"/>
      <c r="C132" s="44" t="s">
        <v>63</v>
      </c>
      <c r="D132" s="55">
        <f t="shared" si="106"/>
        <v>0</v>
      </c>
      <c r="E132" s="57">
        <v>0</v>
      </c>
      <c r="F132" s="57">
        <v>0</v>
      </c>
      <c r="G132" s="57">
        <v>0</v>
      </c>
      <c r="H132" s="57">
        <v>0</v>
      </c>
      <c r="I132" s="57">
        <v>0</v>
      </c>
      <c r="J132" s="57">
        <v>0</v>
      </c>
      <c r="K132" s="57">
        <v>0</v>
      </c>
      <c r="L132" s="76">
        <v>0</v>
      </c>
      <c r="M132" s="77">
        <v>0</v>
      </c>
      <c r="N132" s="58">
        <v>0</v>
      </c>
      <c r="O132" s="58">
        <v>0</v>
      </c>
      <c r="P132" s="113"/>
    </row>
    <row r="133" spans="1:16" x14ac:dyDescent="0.25">
      <c r="A133" s="115" t="s">
        <v>37</v>
      </c>
      <c r="B133" s="116" t="s">
        <v>38</v>
      </c>
      <c r="C133" s="25" t="s">
        <v>16</v>
      </c>
      <c r="D133" s="55">
        <f t="shared" si="80"/>
        <v>821.47788000000003</v>
      </c>
      <c r="E133" s="55">
        <f>E134+E135+E136+E137</f>
        <v>130</v>
      </c>
      <c r="F133" s="55">
        <f t="shared" ref="F133" si="107">F134+F135+F136+F137</f>
        <v>75</v>
      </c>
      <c r="G133" s="55">
        <f t="shared" ref="G133" si="108">G134+G135+G136+G137</f>
        <v>50</v>
      </c>
      <c r="H133" s="55">
        <f t="shared" ref="H133" si="109">H134+H135+H136+H137</f>
        <v>5</v>
      </c>
      <c r="I133" s="55">
        <f t="shared" ref="I133" si="110">I134+I135+I136+I137</f>
        <v>124</v>
      </c>
      <c r="J133" s="55">
        <f t="shared" ref="J133" si="111">J134+J135+J136+J137</f>
        <v>37.477879999999999</v>
      </c>
      <c r="K133" s="55">
        <f>K134+K135+K136+K137</f>
        <v>0</v>
      </c>
      <c r="L133" s="75">
        <f>L134+L135+L136+L137</f>
        <v>100</v>
      </c>
      <c r="M133" s="75">
        <f t="shared" ref="M133:N133" si="112">M134+M135+M136+M137</f>
        <v>100</v>
      </c>
      <c r="N133" s="55">
        <f t="shared" si="112"/>
        <v>100</v>
      </c>
      <c r="O133" s="56">
        <f t="shared" ref="O133" si="113">O134+O135+O136+O137</f>
        <v>100</v>
      </c>
      <c r="P133" s="113"/>
    </row>
    <row r="134" spans="1:16" x14ac:dyDescent="0.25">
      <c r="A134" s="115"/>
      <c r="B134" s="116"/>
      <c r="C134" s="44" t="s">
        <v>60</v>
      </c>
      <c r="D134" s="55">
        <f t="shared" si="80"/>
        <v>0</v>
      </c>
      <c r="E134" s="57">
        <f>E139</f>
        <v>0</v>
      </c>
      <c r="F134" s="57">
        <f t="shared" ref="F134:O134" si="114">F139</f>
        <v>0</v>
      </c>
      <c r="G134" s="57">
        <f t="shared" si="114"/>
        <v>0</v>
      </c>
      <c r="H134" s="57">
        <f t="shared" si="114"/>
        <v>0</v>
      </c>
      <c r="I134" s="57">
        <f t="shared" si="114"/>
        <v>0</v>
      </c>
      <c r="J134" s="57">
        <f t="shared" si="114"/>
        <v>0</v>
      </c>
      <c r="K134" s="57">
        <f t="shared" si="114"/>
        <v>0</v>
      </c>
      <c r="L134" s="76">
        <f t="shared" si="114"/>
        <v>0</v>
      </c>
      <c r="M134" s="77">
        <f t="shared" si="114"/>
        <v>0</v>
      </c>
      <c r="N134" s="58">
        <f t="shared" si="114"/>
        <v>0</v>
      </c>
      <c r="O134" s="58">
        <f t="shared" si="114"/>
        <v>0</v>
      </c>
      <c r="P134" s="113"/>
    </row>
    <row r="135" spans="1:16" x14ac:dyDescent="0.25">
      <c r="A135" s="115"/>
      <c r="B135" s="116"/>
      <c r="C135" s="44" t="s">
        <v>61</v>
      </c>
      <c r="D135" s="55">
        <f t="shared" si="80"/>
        <v>0</v>
      </c>
      <c r="E135" s="57">
        <f>E140</f>
        <v>0</v>
      </c>
      <c r="F135" s="57">
        <f t="shared" ref="F135:O135" si="115">F140</f>
        <v>0</v>
      </c>
      <c r="G135" s="57">
        <f t="shared" si="115"/>
        <v>0</v>
      </c>
      <c r="H135" s="57">
        <f t="shared" si="115"/>
        <v>0</v>
      </c>
      <c r="I135" s="57">
        <f t="shared" si="115"/>
        <v>0</v>
      </c>
      <c r="J135" s="57">
        <f t="shared" si="115"/>
        <v>0</v>
      </c>
      <c r="K135" s="57">
        <f t="shared" si="115"/>
        <v>0</v>
      </c>
      <c r="L135" s="76">
        <f t="shared" si="115"/>
        <v>0</v>
      </c>
      <c r="M135" s="77">
        <f t="shared" si="115"/>
        <v>0</v>
      </c>
      <c r="N135" s="58">
        <f t="shared" si="115"/>
        <v>0</v>
      </c>
      <c r="O135" s="58">
        <f t="shared" si="115"/>
        <v>0</v>
      </c>
      <c r="P135" s="113"/>
    </row>
    <row r="136" spans="1:16" x14ac:dyDescent="0.25">
      <c r="A136" s="115"/>
      <c r="B136" s="116"/>
      <c r="C136" s="44" t="s">
        <v>62</v>
      </c>
      <c r="D136" s="55">
        <f t="shared" si="80"/>
        <v>821.47788000000003</v>
      </c>
      <c r="E136" s="57">
        <f>E141</f>
        <v>130</v>
      </c>
      <c r="F136" s="57">
        <f t="shared" ref="F136:O136" si="116">F141</f>
        <v>75</v>
      </c>
      <c r="G136" s="57">
        <f t="shared" si="116"/>
        <v>50</v>
      </c>
      <c r="H136" s="57">
        <f t="shared" si="116"/>
        <v>5</v>
      </c>
      <c r="I136" s="57">
        <f t="shared" si="116"/>
        <v>124</v>
      </c>
      <c r="J136" s="57">
        <f t="shared" si="116"/>
        <v>37.477879999999999</v>
      </c>
      <c r="K136" s="57">
        <f>K141</f>
        <v>0</v>
      </c>
      <c r="L136" s="76">
        <f t="shared" si="116"/>
        <v>100</v>
      </c>
      <c r="M136" s="76">
        <f t="shared" si="116"/>
        <v>100</v>
      </c>
      <c r="N136" s="57">
        <f t="shared" si="116"/>
        <v>100</v>
      </c>
      <c r="O136" s="58">
        <f t="shared" si="116"/>
        <v>100</v>
      </c>
      <c r="P136" s="113"/>
    </row>
    <row r="137" spans="1:16" x14ac:dyDescent="0.25">
      <c r="A137" s="115"/>
      <c r="B137" s="116"/>
      <c r="C137" s="44" t="s">
        <v>63</v>
      </c>
      <c r="D137" s="55">
        <f t="shared" si="80"/>
        <v>0</v>
      </c>
      <c r="E137" s="57">
        <f>E142</f>
        <v>0</v>
      </c>
      <c r="F137" s="57">
        <f t="shared" ref="F137:O137" si="117">F142</f>
        <v>0</v>
      </c>
      <c r="G137" s="57">
        <f t="shared" si="117"/>
        <v>0</v>
      </c>
      <c r="H137" s="57">
        <f t="shared" si="117"/>
        <v>0</v>
      </c>
      <c r="I137" s="57">
        <f t="shared" si="117"/>
        <v>0</v>
      </c>
      <c r="J137" s="57">
        <f t="shared" si="117"/>
        <v>0</v>
      </c>
      <c r="K137" s="57">
        <f t="shared" si="117"/>
        <v>0</v>
      </c>
      <c r="L137" s="76">
        <f t="shared" si="117"/>
        <v>0</v>
      </c>
      <c r="M137" s="77">
        <f t="shared" si="117"/>
        <v>0</v>
      </c>
      <c r="N137" s="58">
        <f t="shared" si="117"/>
        <v>0</v>
      </c>
      <c r="O137" s="58">
        <f t="shared" si="117"/>
        <v>0</v>
      </c>
      <c r="P137" s="113"/>
    </row>
    <row r="138" spans="1:16" x14ac:dyDescent="0.25">
      <c r="A138" s="110" t="s">
        <v>40</v>
      </c>
      <c r="B138" s="111" t="s">
        <v>41</v>
      </c>
      <c r="C138" s="25" t="s">
        <v>16</v>
      </c>
      <c r="D138" s="55">
        <f t="shared" ref="D138:D147" si="118">SUM(E138:O138)</f>
        <v>821.47788000000003</v>
      </c>
      <c r="E138" s="55">
        <f t="shared" ref="E138:J138" si="119">E139+E140+E141+E142</f>
        <v>130</v>
      </c>
      <c r="F138" s="55">
        <f t="shared" si="119"/>
        <v>75</v>
      </c>
      <c r="G138" s="55">
        <f t="shared" si="119"/>
        <v>50</v>
      </c>
      <c r="H138" s="55">
        <f t="shared" si="119"/>
        <v>5</v>
      </c>
      <c r="I138" s="55">
        <f t="shared" si="119"/>
        <v>124</v>
      </c>
      <c r="J138" s="55">
        <f t="shared" si="119"/>
        <v>37.477879999999999</v>
      </c>
      <c r="K138" s="55">
        <f>SUM(K139:K142)</f>
        <v>0</v>
      </c>
      <c r="L138" s="75">
        <f t="shared" ref="L138:O138" si="120">SUM(L139:L142)</f>
        <v>100</v>
      </c>
      <c r="M138" s="78">
        <f t="shared" si="120"/>
        <v>100</v>
      </c>
      <c r="N138" s="56">
        <f t="shared" si="120"/>
        <v>100</v>
      </c>
      <c r="O138" s="56">
        <f t="shared" si="120"/>
        <v>100</v>
      </c>
      <c r="P138" s="113"/>
    </row>
    <row r="139" spans="1:16" x14ac:dyDescent="0.25">
      <c r="A139" s="110"/>
      <c r="B139" s="111"/>
      <c r="C139" s="44" t="s">
        <v>60</v>
      </c>
      <c r="D139" s="55">
        <f t="shared" si="118"/>
        <v>0</v>
      </c>
      <c r="E139" s="57">
        <v>0</v>
      </c>
      <c r="F139" s="57">
        <v>0</v>
      </c>
      <c r="G139" s="57">
        <v>0</v>
      </c>
      <c r="H139" s="57">
        <v>0</v>
      </c>
      <c r="I139" s="57">
        <v>0</v>
      </c>
      <c r="J139" s="57">
        <v>0</v>
      </c>
      <c r="K139" s="57">
        <v>0</v>
      </c>
      <c r="L139" s="76">
        <v>0</v>
      </c>
      <c r="M139" s="77">
        <v>0</v>
      </c>
      <c r="N139" s="58">
        <v>0</v>
      </c>
      <c r="O139" s="58">
        <v>0</v>
      </c>
      <c r="P139" s="113"/>
    </row>
    <row r="140" spans="1:16" x14ac:dyDescent="0.25">
      <c r="A140" s="110"/>
      <c r="B140" s="111"/>
      <c r="C140" s="44" t="s">
        <v>61</v>
      </c>
      <c r="D140" s="55">
        <f t="shared" si="118"/>
        <v>0</v>
      </c>
      <c r="E140" s="57">
        <v>0</v>
      </c>
      <c r="F140" s="57">
        <v>0</v>
      </c>
      <c r="G140" s="57">
        <v>0</v>
      </c>
      <c r="H140" s="57">
        <v>0</v>
      </c>
      <c r="I140" s="57">
        <v>0</v>
      </c>
      <c r="J140" s="57">
        <v>0</v>
      </c>
      <c r="K140" s="57">
        <v>0</v>
      </c>
      <c r="L140" s="76">
        <v>0</v>
      </c>
      <c r="M140" s="77">
        <v>0</v>
      </c>
      <c r="N140" s="58">
        <v>0</v>
      </c>
      <c r="O140" s="58">
        <v>0</v>
      </c>
      <c r="P140" s="113"/>
    </row>
    <row r="141" spans="1:16" x14ac:dyDescent="0.25">
      <c r="A141" s="110"/>
      <c r="B141" s="111"/>
      <c r="C141" s="44" t="s">
        <v>62</v>
      </c>
      <c r="D141" s="55">
        <f t="shared" si="118"/>
        <v>821.47788000000003</v>
      </c>
      <c r="E141" s="57">
        <v>130</v>
      </c>
      <c r="F141" s="57">
        <v>75</v>
      </c>
      <c r="G141" s="57">
        <v>50</v>
      </c>
      <c r="H141" s="57">
        <v>5</v>
      </c>
      <c r="I141" s="57">
        <v>124</v>
      </c>
      <c r="J141" s="57">
        <v>37.477879999999999</v>
      </c>
      <c r="K141" s="57">
        <f>94.64116-7.66757-14.95575-40.26282-31.75502</f>
        <v>0</v>
      </c>
      <c r="L141" s="76">
        <v>100</v>
      </c>
      <c r="M141" s="77">
        <v>100</v>
      </c>
      <c r="N141" s="58">
        <v>100</v>
      </c>
      <c r="O141" s="58">
        <v>100</v>
      </c>
      <c r="P141" s="113"/>
    </row>
    <row r="142" spans="1:16" x14ac:dyDescent="0.25">
      <c r="A142" s="110"/>
      <c r="B142" s="111"/>
      <c r="C142" s="44" t="s">
        <v>63</v>
      </c>
      <c r="D142" s="55">
        <f t="shared" si="118"/>
        <v>0</v>
      </c>
      <c r="E142" s="57">
        <v>0</v>
      </c>
      <c r="F142" s="57">
        <v>0</v>
      </c>
      <c r="G142" s="57">
        <v>0</v>
      </c>
      <c r="H142" s="57">
        <v>0</v>
      </c>
      <c r="I142" s="57">
        <v>0</v>
      </c>
      <c r="J142" s="57">
        <v>0</v>
      </c>
      <c r="K142" s="57">
        <v>0</v>
      </c>
      <c r="L142" s="76">
        <v>0</v>
      </c>
      <c r="M142" s="77">
        <v>0</v>
      </c>
      <c r="N142" s="58">
        <v>0</v>
      </c>
      <c r="O142" s="58">
        <v>0</v>
      </c>
      <c r="P142" s="113"/>
    </row>
    <row r="143" spans="1:16" x14ac:dyDescent="0.25">
      <c r="A143" s="120">
        <v>43525</v>
      </c>
      <c r="B143" s="117" t="s">
        <v>87</v>
      </c>
      <c r="C143" s="25" t="s">
        <v>16</v>
      </c>
      <c r="D143" s="55">
        <f t="shared" si="118"/>
        <v>6628.3881000000001</v>
      </c>
      <c r="E143" s="55">
        <f t="shared" ref="E143" si="121">E144+E145+E146+E147</f>
        <v>0</v>
      </c>
      <c r="F143" s="55">
        <f t="shared" ref="F143" si="122">F144+F145+F146+F147</f>
        <v>0</v>
      </c>
      <c r="G143" s="55">
        <f t="shared" ref="G143" si="123">G144+G145+G146+G147</f>
        <v>0</v>
      </c>
      <c r="H143" s="55">
        <f t="shared" ref="H143" si="124">H144+H145+H146+H147</f>
        <v>0</v>
      </c>
      <c r="I143" s="55">
        <f t="shared" ref="I143" si="125">I144+I145+I146+I147</f>
        <v>0</v>
      </c>
      <c r="J143" s="55">
        <f>J144+J145+J146+J147</f>
        <v>6628.3881000000001</v>
      </c>
      <c r="K143" s="55">
        <v>0</v>
      </c>
      <c r="L143" s="75">
        <v>0</v>
      </c>
      <c r="M143" s="78">
        <f t="shared" ref="M143" si="126">M144+M145+M146+M147</f>
        <v>0</v>
      </c>
      <c r="N143" s="56">
        <f t="shared" ref="N143" si="127">N144+N145+N146+N147</f>
        <v>0</v>
      </c>
      <c r="O143" s="56">
        <f t="shared" ref="O143" si="128">O144+O145+O146+O147</f>
        <v>0</v>
      </c>
      <c r="P143" s="113"/>
    </row>
    <row r="144" spans="1:16" x14ac:dyDescent="0.25">
      <c r="A144" s="121"/>
      <c r="B144" s="118"/>
      <c r="C144" s="44" t="s">
        <v>60</v>
      </c>
      <c r="D144" s="55">
        <f t="shared" si="118"/>
        <v>0</v>
      </c>
      <c r="E144" s="57">
        <v>0</v>
      </c>
      <c r="F144" s="57">
        <v>0</v>
      </c>
      <c r="G144" s="57">
        <v>0</v>
      </c>
      <c r="H144" s="57">
        <v>0</v>
      </c>
      <c r="I144" s="57">
        <v>0</v>
      </c>
      <c r="J144" s="57">
        <v>0</v>
      </c>
      <c r="K144" s="57">
        <v>0</v>
      </c>
      <c r="L144" s="76">
        <v>0</v>
      </c>
      <c r="M144" s="77">
        <v>0</v>
      </c>
      <c r="N144" s="58">
        <v>0</v>
      </c>
      <c r="O144" s="58">
        <v>0</v>
      </c>
      <c r="P144" s="113"/>
    </row>
    <row r="145" spans="1:16" x14ac:dyDescent="0.25">
      <c r="A145" s="121"/>
      <c r="B145" s="118"/>
      <c r="C145" s="44" t="s">
        <v>61</v>
      </c>
      <c r="D145" s="55">
        <f t="shared" si="118"/>
        <v>6296.9686899999997</v>
      </c>
      <c r="E145" s="57">
        <v>0</v>
      </c>
      <c r="F145" s="57">
        <v>0</v>
      </c>
      <c r="G145" s="57">
        <v>0</v>
      </c>
      <c r="H145" s="57">
        <v>0</v>
      </c>
      <c r="I145" s="57">
        <v>0</v>
      </c>
      <c r="J145" s="57">
        <v>6296.9686899999997</v>
      </c>
      <c r="K145" s="57">
        <v>0</v>
      </c>
      <c r="L145" s="76">
        <v>0</v>
      </c>
      <c r="M145" s="77">
        <v>0</v>
      </c>
      <c r="N145" s="58">
        <v>0</v>
      </c>
      <c r="O145" s="58">
        <v>0</v>
      </c>
      <c r="P145" s="113"/>
    </row>
    <row r="146" spans="1:16" x14ac:dyDescent="0.25">
      <c r="A146" s="121"/>
      <c r="B146" s="118"/>
      <c r="C146" s="44" t="s">
        <v>62</v>
      </c>
      <c r="D146" s="55">
        <f t="shared" si="118"/>
        <v>331.41941000000003</v>
      </c>
      <c r="E146" s="57">
        <v>0</v>
      </c>
      <c r="F146" s="57">
        <v>0</v>
      </c>
      <c r="G146" s="57">
        <v>0</v>
      </c>
      <c r="H146" s="57">
        <v>0</v>
      </c>
      <c r="I146" s="57">
        <v>0</v>
      </c>
      <c r="J146" s="57">
        <v>331.41941000000003</v>
      </c>
      <c r="K146" s="57">
        <v>0</v>
      </c>
      <c r="L146" s="76">
        <v>0</v>
      </c>
      <c r="M146" s="77">
        <v>0</v>
      </c>
      <c r="N146" s="58">
        <v>0</v>
      </c>
      <c r="O146" s="58">
        <v>0</v>
      </c>
      <c r="P146" s="113"/>
    </row>
    <row r="147" spans="1:16" x14ac:dyDescent="0.25">
      <c r="A147" s="122"/>
      <c r="B147" s="119"/>
      <c r="C147" s="44" t="s">
        <v>63</v>
      </c>
      <c r="D147" s="55">
        <f t="shared" si="118"/>
        <v>0</v>
      </c>
      <c r="E147" s="57">
        <v>0</v>
      </c>
      <c r="F147" s="57">
        <v>0</v>
      </c>
      <c r="G147" s="57">
        <v>0</v>
      </c>
      <c r="H147" s="57">
        <v>0</v>
      </c>
      <c r="I147" s="57">
        <v>0</v>
      </c>
      <c r="J147" s="57">
        <v>0</v>
      </c>
      <c r="K147" s="57">
        <v>0</v>
      </c>
      <c r="L147" s="76">
        <v>0</v>
      </c>
      <c r="M147" s="77">
        <v>0</v>
      </c>
      <c r="N147" s="58">
        <v>0</v>
      </c>
      <c r="O147" s="58">
        <v>0</v>
      </c>
      <c r="P147" s="113"/>
    </row>
    <row r="148" spans="1:16" x14ac:dyDescent="0.25">
      <c r="A148" s="123" t="s">
        <v>88</v>
      </c>
      <c r="B148" s="107" t="s">
        <v>110</v>
      </c>
      <c r="C148" s="25" t="s">
        <v>16</v>
      </c>
      <c r="D148" s="55">
        <f t="shared" si="80"/>
        <v>6628.3881000000001</v>
      </c>
      <c r="E148" s="55">
        <f t="shared" ref="E148:O148" si="129">E149+E150+E151+E152</f>
        <v>0</v>
      </c>
      <c r="F148" s="55">
        <f t="shared" si="129"/>
        <v>0</v>
      </c>
      <c r="G148" s="55">
        <f t="shared" si="129"/>
        <v>0</v>
      </c>
      <c r="H148" s="55">
        <f t="shared" si="129"/>
        <v>0</v>
      </c>
      <c r="I148" s="55">
        <f t="shared" si="129"/>
        <v>0</v>
      </c>
      <c r="J148" s="55">
        <f t="shared" si="129"/>
        <v>6628.3881000000001</v>
      </c>
      <c r="K148" s="55">
        <v>0</v>
      </c>
      <c r="L148" s="75">
        <v>0</v>
      </c>
      <c r="M148" s="78">
        <f t="shared" si="129"/>
        <v>0</v>
      </c>
      <c r="N148" s="56">
        <f t="shared" si="129"/>
        <v>0</v>
      </c>
      <c r="O148" s="56">
        <f t="shared" si="129"/>
        <v>0</v>
      </c>
      <c r="P148" s="113"/>
    </row>
    <row r="149" spans="1:16" x14ac:dyDescent="0.25">
      <c r="A149" s="124"/>
      <c r="B149" s="108"/>
      <c r="C149" s="44" t="s">
        <v>60</v>
      </c>
      <c r="D149" s="55">
        <f>SUM(E149:O149)</f>
        <v>0</v>
      </c>
      <c r="E149" s="57">
        <v>0</v>
      </c>
      <c r="F149" s="57">
        <v>0</v>
      </c>
      <c r="G149" s="57">
        <v>0</v>
      </c>
      <c r="H149" s="57">
        <v>0</v>
      </c>
      <c r="I149" s="57">
        <v>0</v>
      </c>
      <c r="J149" s="57">
        <v>0</v>
      </c>
      <c r="K149" s="57">
        <v>0</v>
      </c>
      <c r="L149" s="76">
        <v>0</v>
      </c>
      <c r="M149" s="77">
        <v>0</v>
      </c>
      <c r="N149" s="58">
        <v>0</v>
      </c>
      <c r="O149" s="58">
        <v>0</v>
      </c>
      <c r="P149" s="113"/>
    </row>
    <row r="150" spans="1:16" x14ac:dyDescent="0.25">
      <c r="A150" s="124"/>
      <c r="B150" s="108"/>
      <c r="C150" s="44" t="s">
        <v>61</v>
      </c>
      <c r="D150" s="55">
        <f>SUM(E150:O150)</f>
        <v>6296.9686899999997</v>
      </c>
      <c r="E150" s="57">
        <v>0</v>
      </c>
      <c r="F150" s="57">
        <v>0</v>
      </c>
      <c r="G150" s="57">
        <v>0</v>
      </c>
      <c r="H150" s="57">
        <v>0</v>
      </c>
      <c r="I150" s="57">
        <v>0</v>
      </c>
      <c r="J150" s="57">
        <v>6296.9686899999997</v>
      </c>
      <c r="K150" s="57">
        <v>0</v>
      </c>
      <c r="L150" s="76">
        <v>0</v>
      </c>
      <c r="M150" s="77">
        <v>0</v>
      </c>
      <c r="N150" s="58">
        <v>0</v>
      </c>
      <c r="O150" s="58">
        <v>0</v>
      </c>
      <c r="P150" s="113"/>
    </row>
    <row r="151" spans="1:16" x14ac:dyDescent="0.25">
      <c r="A151" s="124"/>
      <c r="B151" s="108"/>
      <c r="C151" s="44" t="s">
        <v>62</v>
      </c>
      <c r="D151" s="55">
        <f>SUM(E151:O151)</f>
        <v>331.41941000000003</v>
      </c>
      <c r="E151" s="57">
        <v>0</v>
      </c>
      <c r="F151" s="57">
        <v>0</v>
      </c>
      <c r="G151" s="57">
        <v>0</v>
      </c>
      <c r="H151" s="57">
        <v>0</v>
      </c>
      <c r="I151" s="57">
        <v>0</v>
      </c>
      <c r="J151" s="57">
        <v>331.41941000000003</v>
      </c>
      <c r="K151" s="57">
        <v>0</v>
      </c>
      <c r="L151" s="76">
        <v>0</v>
      </c>
      <c r="M151" s="77">
        <v>0</v>
      </c>
      <c r="N151" s="58">
        <v>0</v>
      </c>
      <c r="O151" s="58">
        <v>0</v>
      </c>
      <c r="P151" s="113"/>
    </row>
    <row r="152" spans="1:16" x14ac:dyDescent="0.25">
      <c r="A152" s="125"/>
      <c r="B152" s="109"/>
      <c r="C152" s="44" t="s">
        <v>63</v>
      </c>
      <c r="D152" s="55">
        <f>SUM(E152:O152)</f>
        <v>0</v>
      </c>
      <c r="E152" s="57">
        <v>0</v>
      </c>
      <c r="F152" s="57">
        <v>0</v>
      </c>
      <c r="G152" s="57">
        <v>0</v>
      </c>
      <c r="H152" s="57">
        <v>0</v>
      </c>
      <c r="I152" s="57">
        <v>0</v>
      </c>
      <c r="J152" s="57">
        <v>0</v>
      </c>
      <c r="K152" s="57">
        <v>0</v>
      </c>
      <c r="L152" s="76">
        <v>0</v>
      </c>
      <c r="M152" s="77">
        <v>0</v>
      </c>
      <c r="N152" s="58">
        <v>0</v>
      </c>
      <c r="O152" s="58">
        <v>0</v>
      </c>
      <c r="P152" s="114"/>
    </row>
    <row r="153" spans="1:16" x14ac:dyDescent="0.25">
      <c r="A153" s="140">
        <v>2</v>
      </c>
      <c r="B153" s="116" t="s">
        <v>3</v>
      </c>
      <c r="C153" s="25" t="s">
        <v>16</v>
      </c>
      <c r="D153" s="55">
        <f t="shared" si="80"/>
        <v>0</v>
      </c>
      <c r="E153" s="55">
        <v>0</v>
      </c>
      <c r="F153" s="55">
        <v>0</v>
      </c>
      <c r="G153" s="55">
        <v>0</v>
      </c>
      <c r="H153" s="55">
        <v>0</v>
      </c>
      <c r="I153" s="55">
        <v>0</v>
      </c>
      <c r="J153" s="55">
        <v>0</v>
      </c>
      <c r="K153" s="55">
        <v>0</v>
      </c>
      <c r="L153" s="75">
        <v>0</v>
      </c>
      <c r="M153" s="78">
        <v>0</v>
      </c>
      <c r="N153" s="56">
        <v>0</v>
      </c>
      <c r="O153" s="56">
        <v>0</v>
      </c>
      <c r="P153" s="139"/>
    </row>
    <row r="154" spans="1:16" x14ac:dyDescent="0.25">
      <c r="A154" s="140"/>
      <c r="B154" s="116"/>
      <c r="C154" s="44" t="s">
        <v>60</v>
      </c>
      <c r="D154" s="55">
        <f>SUM(E154:O154)</f>
        <v>0</v>
      </c>
      <c r="E154" s="57">
        <v>0</v>
      </c>
      <c r="F154" s="57">
        <v>0</v>
      </c>
      <c r="G154" s="57">
        <v>0</v>
      </c>
      <c r="H154" s="57">
        <v>0</v>
      </c>
      <c r="I154" s="57">
        <v>0</v>
      </c>
      <c r="J154" s="57">
        <v>0</v>
      </c>
      <c r="K154" s="57">
        <v>0</v>
      </c>
      <c r="L154" s="76">
        <v>0</v>
      </c>
      <c r="M154" s="77">
        <v>0</v>
      </c>
      <c r="N154" s="58">
        <v>0</v>
      </c>
      <c r="O154" s="58">
        <v>0</v>
      </c>
      <c r="P154" s="139"/>
    </row>
    <row r="155" spans="1:16" x14ac:dyDescent="0.25">
      <c r="A155" s="140"/>
      <c r="B155" s="116"/>
      <c r="C155" s="44" t="s">
        <v>61</v>
      </c>
      <c r="D155" s="55">
        <f>SUM(E155:O155)</f>
        <v>0</v>
      </c>
      <c r="E155" s="57">
        <v>0</v>
      </c>
      <c r="F155" s="57">
        <v>0</v>
      </c>
      <c r="G155" s="57">
        <v>0</v>
      </c>
      <c r="H155" s="57">
        <v>0</v>
      </c>
      <c r="I155" s="57">
        <v>0</v>
      </c>
      <c r="J155" s="57">
        <v>0</v>
      </c>
      <c r="K155" s="57">
        <v>0</v>
      </c>
      <c r="L155" s="76">
        <v>0</v>
      </c>
      <c r="M155" s="77">
        <v>0</v>
      </c>
      <c r="N155" s="58">
        <v>0</v>
      </c>
      <c r="O155" s="58">
        <v>0</v>
      </c>
      <c r="P155" s="139"/>
    </row>
    <row r="156" spans="1:16" x14ac:dyDescent="0.25">
      <c r="A156" s="140"/>
      <c r="B156" s="116"/>
      <c r="C156" s="44" t="s">
        <v>62</v>
      </c>
      <c r="D156" s="55">
        <f>SUM(E156:O156)</f>
        <v>0</v>
      </c>
      <c r="E156" s="57">
        <v>0</v>
      </c>
      <c r="F156" s="57">
        <v>0</v>
      </c>
      <c r="G156" s="57">
        <v>0</v>
      </c>
      <c r="H156" s="57">
        <v>0</v>
      </c>
      <c r="I156" s="57">
        <v>0</v>
      </c>
      <c r="J156" s="57">
        <v>0</v>
      </c>
      <c r="K156" s="57">
        <v>0</v>
      </c>
      <c r="L156" s="76">
        <v>0</v>
      </c>
      <c r="M156" s="77">
        <v>0</v>
      </c>
      <c r="N156" s="58">
        <v>0</v>
      </c>
      <c r="O156" s="58">
        <v>0</v>
      </c>
      <c r="P156" s="139"/>
    </row>
    <row r="157" spans="1:16" x14ac:dyDescent="0.25">
      <c r="A157" s="140"/>
      <c r="B157" s="116"/>
      <c r="C157" s="44" t="s">
        <v>63</v>
      </c>
      <c r="D157" s="55">
        <f>SUM(E157:O157)</f>
        <v>0</v>
      </c>
      <c r="E157" s="57">
        <v>0</v>
      </c>
      <c r="F157" s="57">
        <v>0</v>
      </c>
      <c r="G157" s="57">
        <v>0</v>
      </c>
      <c r="H157" s="57">
        <v>0</v>
      </c>
      <c r="I157" s="57">
        <v>0</v>
      </c>
      <c r="J157" s="57">
        <v>0</v>
      </c>
      <c r="K157" s="57">
        <v>0</v>
      </c>
      <c r="L157" s="76">
        <v>0</v>
      </c>
      <c r="M157" s="77">
        <v>0</v>
      </c>
      <c r="N157" s="58">
        <v>0</v>
      </c>
      <c r="O157" s="58">
        <v>0</v>
      </c>
      <c r="P157" s="139"/>
    </row>
    <row r="158" spans="1:16" x14ac:dyDescent="0.25">
      <c r="A158" s="115" t="s">
        <v>70</v>
      </c>
      <c r="B158" s="116" t="s">
        <v>4</v>
      </c>
      <c r="C158" s="25" t="s">
        <v>16</v>
      </c>
      <c r="D158" s="55">
        <f t="shared" si="80"/>
        <v>0</v>
      </c>
      <c r="E158" s="55">
        <v>0</v>
      </c>
      <c r="F158" s="55">
        <v>0</v>
      </c>
      <c r="G158" s="55">
        <v>0</v>
      </c>
      <c r="H158" s="55">
        <v>0</v>
      </c>
      <c r="I158" s="55">
        <v>0</v>
      </c>
      <c r="J158" s="55">
        <v>0</v>
      </c>
      <c r="K158" s="55">
        <v>0</v>
      </c>
      <c r="L158" s="75">
        <v>0</v>
      </c>
      <c r="M158" s="78">
        <v>0</v>
      </c>
      <c r="N158" s="56">
        <v>0</v>
      </c>
      <c r="O158" s="56">
        <v>0</v>
      </c>
      <c r="P158" s="139"/>
    </row>
    <row r="159" spans="1:16" x14ac:dyDescent="0.25">
      <c r="A159" s="115"/>
      <c r="B159" s="116"/>
      <c r="C159" s="44" t="s">
        <v>60</v>
      </c>
      <c r="D159" s="55">
        <f t="shared" si="80"/>
        <v>0</v>
      </c>
      <c r="E159" s="57">
        <v>0</v>
      </c>
      <c r="F159" s="57">
        <v>0</v>
      </c>
      <c r="G159" s="57">
        <v>0</v>
      </c>
      <c r="H159" s="57">
        <v>0</v>
      </c>
      <c r="I159" s="57">
        <v>0</v>
      </c>
      <c r="J159" s="57">
        <v>0</v>
      </c>
      <c r="K159" s="57">
        <v>0</v>
      </c>
      <c r="L159" s="76">
        <v>0</v>
      </c>
      <c r="M159" s="77">
        <v>0</v>
      </c>
      <c r="N159" s="58">
        <v>0</v>
      </c>
      <c r="O159" s="58">
        <v>0</v>
      </c>
      <c r="P159" s="139"/>
    </row>
    <row r="160" spans="1:16" x14ac:dyDescent="0.25">
      <c r="A160" s="115"/>
      <c r="B160" s="116"/>
      <c r="C160" s="44" t="s">
        <v>61</v>
      </c>
      <c r="D160" s="55">
        <f t="shared" si="80"/>
        <v>0</v>
      </c>
      <c r="E160" s="57">
        <v>0</v>
      </c>
      <c r="F160" s="57">
        <v>0</v>
      </c>
      <c r="G160" s="57">
        <v>0</v>
      </c>
      <c r="H160" s="57">
        <v>0</v>
      </c>
      <c r="I160" s="57">
        <v>0</v>
      </c>
      <c r="J160" s="57">
        <v>0</v>
      </c>
      <c r="K160" s="57">
        <v>0</v>
      </c>
      <c r="L160" s="76">
        <v>0</v>
      </c>
      <c r="M160" s="77">
        <v>0</v>
      </c>
      <c r="N160" s="58">
        <v>0</v>
      </c>
      <c r="O160" s="58">
        <v>0</v>
      </c>
      <c r="P160" s="139"/>
    </row>
    <row r="161" spans="1:16" x14ac:dyDescent="0.25">
      <c r="A161" s="115"/>
      <c r="B161" s="116"/>
      <c r="C161" s="44" t="s">
        <v>62</v>
      </c>
      <c r="D161" s="55">
        <f t="shared" si="80"/>
        <v>0</v>
      </c>
      <c r="E161" s="57">
        <v>0</v>
      </c>
      <c r="F161" s="57">
        <v>0</v>
      </c>
      <c r="G161" s="57">
        <v>0</v>
      </c>
      <c r="H161" s="57">
        <v>0</v>
      </c>
      <c r="I161" s="57">
        <v>0</v>
      </c>
      <c r="J161" s="57">
        <v>0</v>
      </c>
      <c r="K161" s="57">
        <v>0</v>
      </c>
      <c r="L161" s="76">
        <v>0</v>
      </c>
      <c r="M161" s="77">
        <v>0</v>
      </c>
      <c r="N161" s="58">
        <v>0</v>
      </c>
      <c r="O161" s="58">
        <v>0</v>
      </c>
      <c r="P161" s="139"/>
    </row>
    <row r="162" spans="1:16" x14ac:dyDescent="0.25">
      <c r="A162" s="115"/>
      <c r="B162" s="116"/>
      <c r="C162" s="44" t="s">
        <v>63</v>
      </c>
      <c r="D162" s="55">
        <f t="shared" si="80"/>
        <v>0</v>
      </c>
      <c r="E162" s="57">
        <v>0</v>
      </c>
      <c r="F162" s="57">
        <v>0</v>
      </c>
      <c r="G162" s="57">
        <v>0</v>
      </c>
      <c r="H162" s="57">
        <v>0</v>
      </c>
      <c r="I162" s="57">
        <v>0</v>
      </c>
      <c r="J162" s="57">
        <v>0</v>
      </c>
      <c r="K162" s="57">
        <v>0</v>
      </c>
      <c r="L162" s="76">
        <v>0</v>
      </c>
      <c r="M162" s="77">
        <v>0</v>
      </c>
      <c r="N162" s="58">
        <v>0</v>
      </c>
      <c r="O162" s="58">
        <v>0</v>
      </c>
      <c r="P162" s="139"/>
    </row>
    <row r="163" spans="1:16" x14ac:dyDescent="0.25">
      <c r="A163" s="110" t="s">
        <v>71</v>
      </c>
      <c r="B163" s="111" t="s">
        <v>5</v>
      </c>
      <c r="C163" s="25" t="s">
        <v>16</v>
      </c>
      <c r="D163" s="55">
        <f t="shared" si="80"/>
        <v>0</v>
      </c>
      <c r="E163" s="55">
        <v>0</v>
      </c>
      <c r="F163" s="55">
        <v>0</v>
      </c>
      <c r="G163" s="55">
        <v>0</v>
      </c>
      <c r="H163" s="55">
        <v>0</v>
      </c>
      <c r="I163" s="55">
        <v>0</v>
      </c>
      <c r="J163" s="55">
        <v>0</v>
      </c>
      <c r="K163" s="55">
        <v>0</v>
      </c>
      <c r="L163" s="75">
        <v>0</v>
      </c>
      <c r="M163" s="78">
        <v>0</v>
      </c>
      <c r="N163" s="56">
        <v>0</v>
      </c>
      <c r="O163" s="56">
        <v>0</v>
      </c>
      <c r="P163" s="139"/>
    </row>
    <row r="164" spans="1:16" x14ac:dyDescent="0.25">
      <c r="A164" s="110"/>
      <c r="B164" s="111"/>
      <c r="C164" s="44" t="s">
        <v>60</v>
      </c>
      <c r="D164" s="55">
        <f t="shared" si="80"/>
        <v>0</v>
      </c>
      <c r="E164" s="57">
        <v>0</v>
      </c>
      <c r="F164" s="57">
        <v>0</v>
      </c>
      <c r="G164" s="57">
        <v>0</v>
      </c>
      <c r="H164" s="57">
        <v>0</v>
      </c>
      <c r="I164" s="57">
        <v>0</v>
      </c>
      <c r="J164" s="57">
        <v>0</v>
      </c>
      <c r="K164" s="57">
        <v>0</v>
      </c>
      <c r="L164" s="76">
        <v>0</v>
      </c>
      <c r="M164" s="77">
        <v>0</v>
      </c>
      <c r="N164" s="58">
        <v>0</v>
      </c>
      <c r="O164" s="58">
        <v>0</v>
      </c>
      <c r="P164" s="139"/>
    </row>
    <row r="165" spans="1:16" x14ac:dyDescent="0.25">
      <c r="A165" s="110"/>
      <c r="B165" s="111"/>
      <c r="C165" s="44" t="s">
        <v>61</v>
      </c>
      <c r="D165" s="55">
        <f t="shared" si="80"/>
        <v>0</v>
      </c>
      <c r="E165" s="57">
        <v>0</v>
      </c>
      <c r="F165" s="57">
        <v>0</v>
      </c>
      <c r="G165" s="57">
        <v>0</v>
      </c>
      <c r="H165" s="57">
        <v>0</v>
      </c>
      <c r="I165" s="57">
        <v>0</v>
      </c>
      <c r="J165" s="57">
        <v>0</v>
      </c>
      <c r="K165" s="57">
        <v>0</v>
      </c>
      <c r="L165" s="76">
        <v>0</v>
      </c>
      <c r="M165" s="77">
        <v>0</v>
      </c>
      <c r="N165" s="58">
        <v>0</v>
      </c>
      <c r="O165" s="58">
        <v>0</v>
      </c>
      <c r="P165" s="139"/>
    </row>
    <row r="166" spans="1:16" x14ac:dyDescent="0.25">
      <c r="A166" s="110"/>
      <c r="B166" s="111"/>
      <c r="C166" s="44" t="s">
        <v>62</v>
      </c>
      <c r="D166" s="55">
        <f t="shared" si="80"/>
        <v>0</v>
      </c>
      <c r="E166" s="57">
        <v>0</v>
      </c>
      <c r="F166" s="57">
        <v>0</v>
      </c>
      <c r="G166" s="57">
        <v>0</v>
      </c>
      <c r="H166" s="57">
        <v>0</v>
      </c>
      <c r="I166" s="57">
        <v>0</v>
      </c>
      <c r="J166" s="57">
        <v>0</v>
      </c>
      <c r="K166" s="57">
        <v>0</v>
      </c>
      <c r="L166" s="76">
        <v>0</v>
      </c>
      <c r="M166" s="77">
        <v>0</v>
      </c>
      <c r="N166" s="58">
        <v>0</v>
      </c>
      <c r="O166" s="58">
        <v>0</v>
      </c>
      <c r="P166" s="139"/>
    </row>
    <row r="167" spans="1:16" x14ac:dyDescent="0.25">
      <c r="A167" s="110"/>
      <c r="B167" s="111"/>
      <c r="C167" s="44" t="s">
        <v>63</v>
      </c>
      <c r="D167" s="55">
        <f>SUM(E167:O167)</f>
        <v>0</v>
      </c>
      <c r="E167" s="57">
        <v>0</v>
      </c>
      <c r="F167" s="57">
        <v>0</v>
      </c>
      <c r="G167" s="57">
        <v>0</v>
      </c>
      <c r="H167" s="57">
        <v>0</v>
      </c>
      <c r="I167" s="57">
        <v>0</v>
      </c>
      <c r="J167" s="57">
        <v>0</v>
      </c>
      <c r="K167" s="57">
        <v>0</v>
      </c>
      <c r="L167" s="76">
        <v>0</v>
      </c>
      <c r="M167" s="77">
        <v>0</v>
      </c>
      <c r="N167" s="58">
        <v>0</v>
      </c>
      <c r="O167" s="58">
        <v>0</v>
      </c>
      <c r="P167" s="139"/>
    </row>
    <row r="168" spans="1:16" x14ac:dyDescent="0.25">
      <c r="A168" s="110" t="s">
        <v>72</v>
      </c>
      <c r="B168" s="111" t="s">
        <v>6</v>
      </c>
      <c r="C168" s="25" t="s">
        <v>16</v>
      </c>
      <c r="D168" s="55">
        <f t="shared" ref="D168" si="130">SUM(E168:O168)</f>
        <v>0</v>
      </c>
      <c r="E168" s="55">
        <v>0</v>
      </c>
      <c r="F168" s="55">
        <v>0</v>
      </c>
      <c r="G168" s="55">
        <v>0</v>
      </c>
      <c r="H168" s="55">
        <v>0</v>
      </c>
      <c r="I168" s="55">
        <v>0</v>
      </c>
      <c r="J168" s="55">
        <v>0</v>
      </c>
      <c r="K168" s="55">
        <v>0</v>
      </c>
      <c r="L168" s="75">
        <v>0</v>
      </c>
      <c r="M168" s="78">
        <v>0</v>
      </c>
      <c r="N168" s="56">
        <v>0</v>
      </c>
      <c r="O168" s="56">
        <v>0</v>
      </c>
      <c r="P168" s="139"/>
    </row>
    <row r="169" spans="1:16" x14ac:dyDescent="0.25">
      <c r="A169" s="110"/>
      <c r="B169" s="111"/>
      <c r="C169" s="44" t="s">
        <v>60</v>
      </c>
      <c r="D169" s="55">
        <f>SUM(E169:O169)</f>
        <v>0</v>
      </c>
      <c r="E169" s="57">
        <v>0</v>
      </c>
      <c r="F169" s="57">
        <v>0</v>
      </c>
      <c r="G169" s="57">
        <v>0</v>
      </c>
      <c r="H169" s="57">
        <v>0</v>
      </c>
      <c r="I169" s="57">
        <v>0</v>
      </c>
      <c r="J169" s="57">
        <v>0</v>
      </c>
      <c r="K169" s="57">
        <v>0</v>
      </c>
      <c r="L169" s="76">
        <v>0</v>
      </c>
      <c r="M169" s="77">
        <v>0</v>
      </c>
      <c r="N169" s="58">
        <v>0</v>
      </c>
      <c r="O169" s="58">
        <v>0</v>
      </c>
      <c r="P169" s="139"/>
    </row>
    <row r="170" spans="1:16" x14ac:dyDescent="0.25">
      <c r="A170" s="110"/>
      <c r="B170" s="111"/>
      <c r="C170" s="44" t="s">
        <v>61</v>
      </c>
      <c r="D170" s="55">
        <f>SUM(E170:O170)</f>
        <v>0</v>
      </c>
      <c r="E170" s="57">
        <v>0</v>
      </c>
      <c r="F170" s="57">
        <v>0</v>
      </c>
      <c r="G170" s="57">
        <v>0</v>
      </c>
      <c r="H170" s="57">
        <v>0</v>
      </c>
      <c r="I170" s="57">
        <v>0</v>
      </c>
      <c r="J170" s="57">
        <v>0</v>
      </c>
      <c r="K170" s="57">
        <v>0</v>
      </c>
      <c r="L170" s="76">
        <v>0</v>
      </c>
      <c r="M170" s="77">
        <v>0</v>
      </c>
      <c r="N170" s="58">
        <v>0</v>
      </c>
      <c r="O170" s="58">
        <v>0</v>
      </c>
      <c r="P170" s="139"/>
    </row>
    <row r="171" spans="1:16" x14ac:dyDescent="0.25">
      <c r="A171" s="110"/>
      <c r="B171" s="111"/>
      <c r="C171" s="44" t="s">
        <v>62</v>
      </c>
      <c r="D171" s="55">
        <f>SUM(E171:O171)</f>
        <v>0</v>
      </c>
      <c r="E171" s="57">
        <v>0</v>
      </c>
      <c r="F171" s="57">
        <v>0</v>
      </c>
      <c r="G171" s="57">
        <v>0</v>
      </c>
      <c r="H171" s="57">
        <v>0</v>
      </c>
      <c r="I171" s="57">
        <v>0</v>
      </c>
      <c r="J171" s="57">
        <v>0</v>
      </c>
      <c r="K171" s="57">
        <v>0</v>
      </c>
      <c r="L171" s="76">
        <v>0</v>
      </c>
      <c r="M171" s="77">
        <v>0</v>
      </c>
      <c r="N171" s="58">
        <v>0</v>
      </c>
      <c r="O171" s="58">
        <v>0</v>
      </c>
      <c r="P171" s="139"/>
    </row>
    <row r="172" spans="1:16" x14ac:dyDescent="0.25">
      <c r="A172" s="110"/>
      <c r="B172" s="111"/>
      <c r="C172" s="44" t="s">
        <v>63</v>
      </c>
      <c r="D172" s="55">
        <f>SUM(E172:O172)</f>
        <v>0</v>
      </c>
      <c r="E172" s="57">
        <v>0</v>
      </c>
      <c r="F172" s="57">
        <v>0</v>
      </c>
      <c r="G172" s="57">
        <v>0</v>
      </c>
      <c r="H172" s="57">
        <v>0</v>
      </c>
      <c r="I172" s="57">
        <v>0</v>
      </c>
      <c r="J172" s="57">
        <v>0</v>
      </c>
      <c r="K172" s="57">
        <v>0</v>
      </c>
      <c r="L172" s="76">
        <v>0</v>
      </c>
      <c r="M172" s="77">
        <v>0</v>
      </c>
      <c r="N172" s="58">
        <v>0</v>
      </c>
      <c r="O172" s="58">
        <v>0</v>
      </c>
      <c r="P172" s="139"/>
    </row>
  </sheetData>
  <mergeCells count="75">
    <mergeCell ref="A63:A67"/>
    <mergeCell ref="B63:B67"/>
    <mergeCell ref="A43:A47"/>
    <mergeCell ref="B43:B47"/>
    <mergeCell ref="A38:A42"/>
    <mergeCell ref="B38:B42"/>
    <mergeCell ref="A48:A52"/>
    <mergeCell ref="B48:B52"/>
    <mergeCell ref="A53:A57"/>
    <mergeCell ref="B53:B57"/>
    <mergeCell ref="A58:A62"/>
    <mergeCell ref="B58:B62"/>
    <mergeCell ref="A73:A77"/>
    <mergeCell ref="P153:P172"/>
    <mergeCell ref="A158:A162"/>
    <mergeCell ref="B158:B162"/>
    <mergeCell ref="A163:A167"/>
    <mergeCell ref="B163:B167"/>
    <mergeCell ref="A168:A172"/>
    <mergeCell ref="B168:B172"/>
    <mergeCell ref="A153:A157"/>
    <mergeCell ref="B153:B157"/>
    <mergeCell ref="P8:P152"/>
    <mergeCell ref="A68:A72"/>
    <mergeCell ref="B68:B72"/>
    <mergeCell ref="B18:B22"/>
    <mergeCell ref="A8:A12"/>
    <mergeCell ref="B8:B12"/>
    <mergeCell ref="M1:P1"/>
    <mergeCell ref="B33:B37"/>
    <mergeCell ref="A28:A32"/>
    <mergeCell ref="B28:B32"/>
    <mergeCell ref="A33:A37"/>
    <mergeCell ref="A23:A27"/>
    <mergeCell ref="B23:B27"/>
    <mergeCell ref="D5:O5"/>
    <mergeCell ref="A13:A17"/>
    <mergeCell ref="B13:B17"/>
    <mergeCell ref="A18:A22"/>
    <mergeCell ref="P5:P6"/>
    <mergeCell ref="A5:A6"/>
    <mergeCell ref="B5:B6"/>
    <mergeCell ref="C5:C6"/>
    <mergeCell ref="A3:P3"/>
    <mergeCell ref="B143:B147"/>
    <mergeCell ref="B148:B152"/>
    <mergeCell ref="A143:A147"/>
    <mergeCell ref="A148:A152"/>
    <mergeCell ref="B103:B107"/>
    <mergeCell ref="A108:A112"/>
    <mergeCell ref="B108:B112"/>
    <mergeCell ref="A113:A117"/>
    <mergeCell ref="B113:B117"/>
    <mergeCell ref="A118:A122"/>
    <mergeCell ref="B118:B122"/>
    <mergeCell ref="A123:A127"/>
    <mergeCell ref="B123:B127"/>
    <mergeCell ref="A128:A132"/>
    <mergeCell ref="B128:B132"/>
    <mergeCell ref="B73:B77"/>
    <mergeCell ref="A138:A142"/>
    <mergeCell ref="B138:B142"/>
    <mergeCell ref="A78:A82"/>
    <mergeCell ref="B78:B82"/>
    <mergeCell ref="A83:A87"/>
    <mergeCell ref="B83:B87"/>
    <mergeCell ref="A88:A92"/>
    <mergeCell ref="B88:B92"/>
    <mergeCell ref="A93:A97"/>
    <mergeCell ref="B93:B97"/>
    <mergeCell ref="A98:A102"/>
    <mergeCell ref="B98:B102"/>
    <mergeCell ref="A133:A137"/>
    <mergeCell ref="B133:B137"/>
    <mergeCell ref="A103:A107"/>
  </mergeCells>
  <pageMargins left="0.23622047244094491" right="0.23622047244094491" top="0.27559055118110237" bottom="0.27559055118110237" header="0.15748031496062992" footer="0.19685039370078741"/>
  <pageSetup paperSize="9" scale="75" fitToHeight="20" orientation="landscape" r:id="rId1"/>
  <rowBreaks count="3" manualBreakCount="3">
    <brk id="37" max="15" man="1"/>
    <brk id="62" max="15" man="1"/>
    <brk id="147" max="15" man="1"/>
  </rowBreaks>
  <ignoredErrors>
    <ignoredError sqref="J4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№3</vt:lpstr>
      <vt:lpstr>Приложение № 4</vt:lpstr>
      <vt:lpstr>'Приложение № 4'!Заголовки_для_печати</vt:lpstr>
      <vt:lpstr>'Приложение №3'!Заголовки_для_печати</vt:lpstr>
      <vt:lpstr>'Приложение № 4'!Область_печати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Ходосевич</dc:creator>
  <cp:lastModifiedBy>User36</cp:lastModifiedBy>
  <cp:lastPrinted>2023-01-26T00:42:27Z</cp:lastPrinted>
  <dcterms:created xsi:type="dcterms:W3CDTF">2018-11-14T02:37:51Z</dcterms:created>
  <dcterms:modified xsi:type="dcterms:W3CDTF">2023-01-26T00:42:29Z</dcterms:modified>
</cp:coreProperties>
</file>